
<file path=[Content_Types].xml><?xml version="1.0" encoding="utf-8"?>
<Types xmlns="http://schemas.openxmlformats.org/package/2006/content-types">
  <Default Extension="xml" ContentType="application/xml"/>
  <Default Extension="jpeg" ContentType="image/jpeg"/>
  <Default Extension="png" ContentType="image/png"/>
  <Default Extension="gif" ContentType="image/gi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4816"/>
  <workbookPr showInkAnnotation="0" autoCompressPictures="0"/>
  <bookViews>
    <workbookView xWindow="8220" yWindow="0" windowWidth="31960" windowHeight="26740" tabRatio="500"/>
  </bookViews>
  <sheets>
    <sheet name="Now Showing" sheetId="3" r:id="rId1"/>
    <sheet name="Master List" sheetId="5" r:id="rId2"/>
    <sheet name="Elke's List" sheetId="6" r:id="rId3"/>
    <sheet name="Best Films By Year" sheetId="7" r:id="rId4"/>
  </sheets>
  <definedNames>
    <definedName name="_xlnm._FilterDatabase" localSheetId="2" hidden="1">'Elke''s List'!$A$2:$H$2</definedName>
    <definedName name="_xlnm._FilterDatabase" localSheetId="1" hidden="1">'Master List'!$A$2:$H$2</definedName>
  </definedNames>
  <calcPr calcId="140000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K58" i="5" l="1"/>
  <c r="K57" i="5"/>
  <c r="K56" i="5"/>
  <c r="K55" i="5"/>
  <c r="K54" i="5"/>
  <c r="K53" i="5"/>
  <c r="K52" i="5"/>
  <c r="K51" i="5"/>
  <c r="K35" i="5"/>
  <c r="K37" i="6"/>
  <c r="K48" i="6"/>
  <c r="K47" i="6"/>
  <c r="K46" i="6"/>
  <c r="K45" i="6"/>
  <c r="K44" i="6"/>
  <c r="K43" i="6"/>
  <c r="K42" i="6"/>
  <c r="K41" i="6"/>
  <c r="K40" i="6"/>
  <c r="K39" i="6"/>
  <c r="K38" i="6"/>
  <c r="K46" i="5"/>
  <c r="K45" i="5"/>
  <c r="K44" i="5"/>
  <c r="K43" i="5"/>
  <c r="K42" i="5"/>
  <c r="K41" i="5"/>
  <c r="K40" i="5"/>
  <c r="K39" i="5"/>
  <c r="K38" i="5"/>
  <c r="K37" i="5"/>
  <c r="K36" i="5"/>
  <c r="K49" i="6"/>
  <c r="L37" i="6"/>
  <c r="L38" i="6"/>
  <c r="L39" i="6"/>
  <c r="L40" i="6"/>
  <c r="L41" i="6"/>
  <c r="L42" i="6"/>
  <c r="L43" i="6"/>
  <c r="L44" i="6"/>
  <c r="L45" i="6"/>
  <c r="L46" i="6"/>
  <c r="L47" i="6"/>
  <c r="L48" i="6"/>
  <c r="L49" i="6"/>
  <c r="K21" i="6"/>
  <c r="K22" i="6"/>
  <c r="K23" i="6"/>
  <c r="K24" i="6"/>
  <c r="K25" i="6"/>
  <c r="K26" i="6"/>
  <c r="K27" i="6"/>
  <c r="K28" i="6"/>
  <c r="K29" i="6"/>
  <c r="K30" i="6"/>
  <c r="K31" i="6"/>
  <c r="K32" i="6"/>
  <c r="K33" i="6"/>
  <c r="L21" i="6"/>
  <c r="L22" i="6"/>
  <c r="L23" i="6"/>
  <c r="L24" i="6"/>
  <c r="L25" i="6"/>
  <c r="L26" i="6"/>
  <c r="L27" i="6"/>
  <c r="L28" i="6"/>
  <c r="L29" i="6"/>
  <c r="L30" i="6"/>
  <c r="L31" i="6"/>
  <c r="L32" i="6"/>
  <c r="L33" i="6"/>
  <c r="K9" i="6"/>
  <c r="K10" i="6"/>
  <c r="K11" i="6"/>
  <c r="K12" i="6"/>
  <c r="K13" i="6"/>
  <c r="K14" i="6"/>
  <c r="K15" i="6"/>
  <c r="K16" i="6"/>
  <c r="L9" i="6"/>
  <c r="L10" i="6"/>
  <c r="L11" i="6"/>
  <c r="L12" i="6"/>
  <c r="L13" i="6"/>
  <c r="L14" i="6"/>
  <c r="L15" i="6"/>
  <c r="L16" i="6"/>
  <c r="K3" i="6"/>
  <c r="J3" i="6"/>
  <c r="L3" i="6"/>
  <c r="K4" i="6"/>
  <c r="J4" i="6"/>
  <c r="K8" i="5"/>
  <c r="K9" i="5"/>
  <c r="K10" i="5"/>
  <c r="K11" i="5"/>
  <c r="K12" i="5"/>
  <c r="K13" i="5"/>
  <c r="K14" i="5"/>
  <c r="K15" i="5"/>
  <c r="L8" i="5"/>
  <c r="L9" i="5"/>
  <c r="L10" i="5"/>
  <c r="L11" i="5"/>
  <c r="L12" i="5"/>
  <c r="L13" i="5"/>
  <c r="L14" i="5"/>
  <c r="L15" i="5"/>
  <c r="K19" i="5"/>
  <c r="K20" i="5"/>
  <c r="K21" i="5"/>
  <c r="K22" i="5"/>
  <c r="K23" i="5"/>
  <c r="K24" i="5"/>
  <c r="K25" i="5"/>
  <c r="K26" i="5"/>
  <c r="K27" i="5"/>
  <c r="K28" i="5"/>
  <c r="K29" i="5"/>
  <c r="K30" i="5"/>
  <c r="K31" i="5"/>
  <c r="L19" i="5"/>
  <c r="K47" i="5"/>
  <c r="L35" i="5"/>
  <c r="L36" i="5"/>
  <c r="L37" i="5"/>
  <c r="L38" i="5"/>
  <c r="L39" i="5"/>
  <c r="L40" i="5"/>
  <c r="L41" i="5"/>
  <c r="L42" i="5"/>
  <c r="L43" i="5"/>
  <c r="L44" i="5"/>
  <c r="L45" i="5"/>
  <c r="L46" i="5"/>
  <c r="L47" i="5"/>
  <c r="L20" i="5"/>
  <c r="L21" i="5"/>
  <c r="L22" i="5"/>
  <c r="L23" i="5"/>
  <c r="L24" i="5"/>
  <c r="L25" i="5"/>
  <c r="L26" i="5"/>
  <c r="L27" i="5"/>
  <c r="L28" i="5"/>
  <c r="L29" i="5"/>
  <c r="L30" i="5"/>
  <c r="L31" i="5"/>
  <c r="K3" i="5"/>
  <c r="J3" i="5"/>
  <c r="L3" i="5"/>
  <c r="K4" i="5"/>
  <c r="J4" i="5"/>
</calcChain>
</file>

<file path=xl/sharedStrings.xml><?xml version="1.0" encoding="utf-8"?>
<sst xmlns="http://schemas.openxmlformats.org/spreadsheetml/2006/main" count="1710" uniqueCount="848">
  <si>
    <t xml:space="preserve"> </t>
  </si>
  <si>
    <t>Yasujiro Ozu Films</t>
  </si>
  <si>
    <t>Robert Altman Films</t>
  </si>
  <si>
    <t>Tokyo Story</t>
  </si>
  <si>
    <t>Brewster McCloud</t>
  </si>
  <si>
    <t>Early Spring</t>
  </si>
  <si>
    <t>McCabe &amp; Mrs. Miller</t>
  </si>
  <si>
    <t>Journey to Itlay</t>
  </si>
  <si>
    <t>Sherlock Jr.</t>
  </si>
  <si>
    <t>Tokyo Twilight</t>
  </si>
  <si>
    <t>Images</t>
  </si>
  <si>
    <t>The Phantom of the Opera</t>
  </si>
  <si>
    <t>Equinox Flower</t>
  </si>
  <si>
    <t>Young Adult</t>
  </si>
  <si>
    <t>Good Morning</t>
  </si>
  <si>
    <t>Before Sunset</t>
  </si>
  <si>
    <t>Thieves Like Us</t>
  </si>
  <si>
    <t>Floating Weeds</t>
  </si>
  <si>
    <t>Before Midnight</t>
  </si>
  <si>
    <t>California Split</t>
  </si>
  <si>
    <t>X-Men First Class</t>
  </si>
  <si>
    <t>Late Autumn</t>
  </si>
  <si>
    <t>Nashville</t>
  </si>
  <si>
    <t>Rise of the Planet of the Apes</t>
  </si>
  <si>
    <t>The End of Summer</t>
  </si>
  <si>
    <t>Pacific Rim</t>
  </si>
  <si>
    <t>Coriolanus</t>
  </si>
  <si>
    <t>An Autumn Afternoon</t>
  </si>
  <si>
    <t>A Wedding</t>
  </si>
  <si>
    <t>Only God Forgives</t>
  </si>
  <si>
    <t>Popeye</t>
  </si>
  <si>
    <t>Mud</t>
  </si>
  <si>
    <t>Secret Honor</t>
  </si>
  <si>
    <t>Alfred Hitchcock Films</t>
  </si>
  <si>
    <t>Steven Spielberg Films</t>
  </si>
  <si>
    <t>The Player</t>
  </si>
  <si>
    <t>Rob Roy</t>
  </si>
  <si>
    <t>Short Cuts</t>
  </si>
  <si>
    <t>The Girl With The Dragon Tattoo</t>
  </si>
  <si>
    <t>Empire of the Sun</t>
  </si>
  <si>
    <t>Gosford Park</t>
  </si>
  <si>
    <t>The 39 Steps</t>
  </si>
  <si>
    <t>Hook</t>
  </si>
  <si>
    <t>A Prairie Home Companion</t>
  </si>
  <si>
    <t>The Place Beyond the Pines</t>
  </si>
  <si>
    <t>King of Devil's Island</t>
  </si>
  <si>
    <t>Rebecca</t>
  </si>
  <si>
    <t>Schindler's List</t>
  </si>
  <si>
    <t>Bullhead</t>
  </si>
  <si>
    <t>Foreign Correspondent</t>
  </si>
  <si>
    <t>Amistad</t>
  </si>
  <si>
    <t>The Turin Horse</t>
  </si>
  <si>
    <t>Suspicion</t>
  </si>
  <si>
    <t>Saving Private Ryan</t>
  </si>
  <si>
    <t>Satyajit Ray Films</t>
  </si>
  <si>
    <t>Valhalla Rising</t>
  </si>
  <si>
    <t>Shadow of a Doubt</t>
  </si>
  <si>
    <t>Minority Report</t>
  </si>
  <si>
    <t>White Material</t>
  </si>
  <si>
    <t>Spellbound</t>
  </si>
  <si>
    <t>Catch Me If You Can</t>
  </si>
  <si>
    <t>Notorious</t>
  </si>
  <si>
    <t>War of the Worlds</t>
  </si>
  <si>
    <t>Federico Fellini Films</t>
  </si>
  <si>
    <t>A Christmas Story</t>
  </si>
  <si>
    <t>Strangers on a Train</t>
  </si>
  <si>
    <t>Munich</t>
  </si>
  <si>
    <t>Dial M for Murder</t>
  </si>
  <si>
    <t>I Vitelloni</t>
  </si>
  <si>
    <t>Ben-Hur (1959)</t>
  </si>
  <si>
    <t>Zatoichi</t>
  </si>
  <si>
    <t>Far From Heaven</t>
  </si>
  <si>
    <t>Rear Window</t>
  </si>
  <si>
    <t>La Strada</t>
  </si>
  <si>
    <t>Shadows (1959)</t>
  </si>
  <si>
    <t>The World's End</t>
  </si>
  <si>
    <t>To Catch a Thief</t>
  </si>
  <si>
    <t>Martin Scorsese Films</t>
  </si>
  <si>
    <t>Nights of Cabiria</t>
  </si>
  <si>
    <t>The Man Who Knew Too Much (1956)</t>
  </si>
  <si>
    <t>La Dolce Vita</t>
  </si>
  <si>
    <t>The Four Feathers</t>
  </si>
  <si>
    <t>Eraserhead</t>
  </si>
  <si>
    <t>Vertigo</t>
  </si>
  <si>
    <t>The Color of Money</t>
  </si>
  <si>
    <t>Robinson Crusoe on Mars (1964)</t>
  </si>
  <si>
    <t>El Norte</t>
  </si>
  <si>
    <t>Ace in the Hole</t>
  </si>
  <si>
    <t>Cul-De-Sac</t>
  </si>
  <si>
    <t>North By Northwest</t>
  </si>
  <si>
    <t>Amarcord</t>
  </si>
  <si>
    <t>Seconds (1966)</t>
  </si>
  <si>
    <t>Mahanagar (The Big City)</t>
  </si>
  <si>
    <t>Frost/Nixon</t>
  </si>
  <si>
    <t>Psycho</t>
  </si>
  <si>
    <t>Faces (1968)</t>
  </si>
  <si>
    <t>Charulata (The Lonely Wife)</t>
  </si>
  <si>
    <t>Carlos</t>
  </si>
  <si>
    <t>Cinderella Man</t>
  </si>
  <si>
    <t>The Birds</t>
  </si>
  <si>
    <t>Casino</t>
  </si>
  <si>
    <t>Dirty Harry (1971)</t>
  </si>
  <si>
    <t>Kapurush (The Coward)</t>
  </si>
  <si>
    <t>Bringing Out The Dead</t>
  </si>
  <si>
    <t>A Woman Under the Influence (1974)</t>
  </si>
  <si>
    <t>Gangs of New York</t>
  </si>
  <si>
    <t>One Flew Over the Cuckoo's Nest (1975)</t>
  </si>
  <si>
    <t>Gimme Shelter</t>
  </si>
  <si>
    <t>Akira Kurosawa Films</t>
  </si>
  <si>
    <t>The Aviator</t>
  </si>
  <si>
    <t>Ivan's Childhood</t>
  </si>
  <si>
    <t>All The President's Men (1976)</t>
  </si>
  <si>
    <t>The Departed</t>
  </si>
  <si>
    <t>The Killing of a Chinese Bookie (1976)</t>
  </si>
  <si>
    <t>House</t>
  </si>
  <si>
    <t>The Tale of Zatoichi Continues</t>
  </si>
  <si>
    <t>Yojimbo</t>
  </si>
  <si>
    <t>Hugo</t>
  </si>
  <si>
    <t>Hopscotch (1980)</t>
  </si>
  <si>
    <t>If…</t>
  </si>
  <si>
    <t>Sanjuro</t>
  </si>
  <si>
    <t>Atlantic City (1980)</t>
  </si>
  <si>
    <t>Senso</t>
  </si>
  <si>
    <t>Godzilla</t>
  </si>
  <si>
    <t>Sonatine</t>
  </si>
  <si>
    <t>High and Low</t>
  </si>
  <si>
    <t>Blow Out (1981)</t>
  </si>
  <si>
    <t>The Tin Drum</t>
  </si>
  <si>
    <t>Inside Job</t>
  </si>
  <si>
    <t>Farewell My Concubine</t>
  </si>
  <si>
    <t>Red Beard</t>
  </si>
  <si>
    <t>Classic French Films</t>
  </si>
  <si>
    <t>Marcel Carne Films</t>
  </si>
  <si>
    <t>The Right Stuff (1983)</t>
  </si>
  <si>
    <t>Dodesukaden</t>
  </si>
  <si>
    <t>Amadeus (1984)</t>
  </si>
  <si>
    <t>In The Realm of the Senses</t>
  </si>
  <si>
    <t>Outrage</t>
  </si>
  <si>
    <t>Dersu Uzala</t>
  </si>
  <si>
    <t>L'Atalante</t>
  </si>
  <si>
    <t>Le Quai des Brumes</t>
  </si>
  <si>
    <t>Brazil (1985)</t>
  </si>
  <si>
    <t>Kagemusha</t>
  </si>
  <si>
    <t>La Grande Illusion</t>
  </si>
  <si>
    <t>Le Jour Se Leve</t>
  </si>
  <si>
    <t>Slacker (1991)</t>
  </si>
  <si>
    <t>Ran</t>
  </si>
  <si>
    <t>Les Enfants du Paradis</t>
  </si>
  <si>
    <t>Clockers (1995)</t>
  </si>
  <si>
    <t>Down By Law</t>
  </si>
  <si>
    <t>The Edge (1997)</t>
  </si>
  <si>
    <t>La Notte</t>
  </si>
  <si>
    <t>Ice Storm</t>
  </si>
  <si>
    <t>Jean-Pierre Melville Films</t>
  </si>
  <si>
    <t>Michelangelo Antonioni Films</t>
  </si>
  <si>
    <t>Bob le Flambeur</t>
  </si>
  <si>
    <t>That Obscure Object of Desire</t>
  </si>
  <si>
    <t>Leon Morin, Priest</t>
  </si>
  <si>
    <t>L'Avventura</t>
  </si>
  <si>
    <t>Rushmore</t>
  </si>
  <si>
    <t>Le Doulos</t>
  </si>
  <si>
    <t>Le Deuxieme Souffle</t>
  </si>
  <si>
    <t>Eclipse</t>
  </si>
  <si>
    <t>Mystery Train</t>
  </si>
  <si>
    <t>Le Samourai</t>
  </si>
  <si>
    <t>Red Desert</t>
  </si>
  <si>
    <t>Army of Shadows</t>
  </si>
  <si>
    <t>Blow Up</t>
  </si>
  <si>
    <t>Le Ccercle Rouge</t>
  </si>
  <si>
    <t>Un Flic</t>
  </si>
  <si>
    <t>Film Noir</t>
  </si>
  <si>
    <t>Out of the Past</t>
  </si>
  <si>
    <t>Kiss Me Deadly</t>
  </si>
  <si>
    <t>The Killing</t>
  </si>
  <si>
    <t>Night Moves</t>
  </si>
  <si>
    <t>The Battle of Algiers</t>
  </si>
  <si>
    <t>Killing of a Chinese Bookie</t>
  </si>
  <si>
    <t>Body Heat</t>
  </si>
  <si>
    <t>Man Bites Dog</t>
  </si>
  <si>
    <t>#</t>
  </si>
  <si>
    <t>Movie Title</t>
  </si>
  <si>
    <t>Rating</t>
  </si>
  <si>
    <t>First-Time Viewing</t>
  </si>
  <si>
    <t>Year Released</t>
  </si>
  <si>
    <t>Date Watched</t>
  </si>
  <si>
    <t>Watched With</t>
  </si>
  <si>
    <t>Location</t>
  </si>
  <si>
    <t>Yes</t>
  </si>
  <si>
    <t>No</t>
  </si>
  <si>
    <t>Total</t>
  </si>
  <si>
    <t>%</t>
  </si>
  <si>
    <t>1900's</t>
  </si>
  <si>
    <t>1910's</t>
  </si>
  <si>
    <t>1920's</t>
  </si>
  <si>
    <t>1930's</t>
  </si>
  <si>
    <t>1940's</t>
  </si>
  <si>
    <t>1950's</t>
  </si>
  <si>
    <t>1960's</t>
  </si>
  <si>
    <t>1970's</t>
  </si>
  <si>
    <t>1980's</t>
  </si>
  <si>
    <t>1990's</t>
  </si>
  <si>
    <t>2000's</t>
  </si>
  <si>
    <t>2010's</t>
  </si>
  <si>
    <t>January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</si>
  <si>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</si>
  <si>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</si>
  <si>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</si>
  <si>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</si>
  <si>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</si>
  <si>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</si>
  <si>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</si>
  <si>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</si>
  <si>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</si>
  <si>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</si>
  <si>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</si>
  <si>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r>
      <rPr>
        <sz val="10"/>
        <color rgb="FFFF0000"/>
        <rFont val="Avenir Next Demi Bold"/>
      </rPr>
      <t>1: Terrible</t>
    </r>
    <r>
      <rPr>
        <sz val="10"/>
        <color theme="1"/>
        <rFont val="Avenir Next Demi Bold"/>
      </rPr>
      <t xml:space="preserve"> / 1.5: Bad /                   2: Average /2.5: Good /                 3: Great /</t>
    </r>
    <r>
      <rPr>
        <sz val="10"/>
        <color rgb="FFFFFF00"/>
        <rFont val="Avenir Next Demi Bold"/>
      </rPr>
      <t>3.5: Incredible</t>
    </r>
    <r>
      <rPr>
        <sz val="10"/>
        <color theme="1"/>
        <rFont val="Avenir Next Demi Bold"/>
      </rPr>
      <t xml:space="preserve"> /                 </t>
    </r>
    <r>
      <rPr>
        <sz val="10"/>
        <color rgb="FFFFFF00"/>
        <rFont val="Avenir Next Demi Bold"/>
      </rPr>
      <t>4: Masterpiece</t>
    </r>
  </si>
  <si>
    <t>New Orleans Home</t>
  </si>
  <si>
    <t>Alone</t>
  </si>
  <si>
    <t>Island of Lost Souls</t>
  </si>
  <si>
    <r>
      <rPr>
        <sz val="10"/>
        <color rgb="FFE20202"/>
        <rFont val="Avenir Next Demi Bold"/>
      </rPr>
      <t>1: Terrible</t>
    </r>
    <r>
      <rPr>
        <sz val="10"/>
        <color theme="1"/>
        <rFont val="Avenir Next Demi Bold"/>
      </rPr>
      <t xml:space="preserve"> / 1.5: Bad /                   2: Average /2.5: Good /                 3: Great /</t>
    </r>
    <r>
      <rPr>
        <sz val="10"/>
        <color rgb="FFFFFF00"/>
        <rFont val="Avenir Next Demi Bold"/>
      </rPr>
      <t>3.5: Incredible</t>
    </r>
    <r>
      <rPr>
        <sz val="10"/>
        <color theme="1"/>
        <rFont val="Avenir Next Demi Bold"/>
      </rPr>
      <t xml:space="preserve"> /                 </t>
    </r>
    <r>
      <rPr>
        <sz val="10"/>
        <color rgb="FFFFFF00"/>
        <rFont val="Avenir Next Demi Bold"/>
      </rPr>
      <t>4: Masterpiece</t>
    </r>
  </si>
  <si>
    <t>Jug Face</t>
  </si>
  <si>
    <t>Escape From Alcatraz</t>
  </si>
  <si>
    <t>Don Jon</t>
  </si>
  <si>
    <t>The Two Jakes</t>
  </si>
  <si>
    <t>The Lone Ranger</t>
  </si>
  <si>
    <t>Insidious Chapter 2</t>
  </si>
  <si>
    <t>Apocalypse Now</t>
  </si>
  <si>
    <t>Clueless</t>
  </si>
  <si>
    <t>Elke</t>
  </si>
  <si>
    <t>Ragnar</t>
  </si>
  <si>
    <t>Banshee Chapter</t>
  </si>
  <si>
    <t>Charlie</t>
  </si>
  <si>
    <t>The Iceman</t>
  </si>
  <si>
    <t>The Magnificent Ambersons</t>
  </si>
  <si>
    <t>Her</t>
  </si>
  <si>
    <t>Oblivion</t>
  </si>
  <si>
    <t>Dallas Apartment</t>
  </si>
  <si>
    <t>All About Eve</t>
  </si>
  <si>
    <t>Inside Llewyn Davis</t>
  </si>
  <si>
    <t>AMC Northpark</t>
  </si>
  <si>
    <t>Landmark Magnolia</t>
  </si>
  <si>
    <t>Fallen Angels</t>
  </si>
  <si>
    <t>Nebraska</t>
  </si>
  <si>
    <t>Angelika Film Center</t>
  </si>
  <si>
    <t>The Hunt</t>
  </si>
  <si>
    <t>Ain't Them Bodies Saints</t>
  </si>
  <si>
    <t>The Act of Killing</t>
  </si>
  <si>
    <t>The Wizard of Oz</t>
  </si>
  <si>
    <t>Saving Mr. Banks</t>
  </si>
  <si>
    <t>Fruitvale Station</t>
  </si>
  <si>
    <t>Sleepless in Seattle</t>
  </si>
  <si>
    <t>Frankenstein</t>
  </si>
  <si>
    <t>The Killers</t>
  </si>
  <si>
    <t>Planet of the Apes</t>
  </si>
  <si>
    <t>Y Tu Mama Tambien</t>
  </si>
  <si>
    <t>Broken Blossoms</t>
  </si>
  <si>
    <t>Score Avg.</t>
  </si>
  <si>
    <t>The Bicycle Thief</t>
  </si>
  <si>
    <t>The Housemaid</t>
  </si>
  <si>
    <t>Masquerade</t>
  </si>
  <si>
    <t>Clue</t>
  </si>
  <si>
    <t>Silver Linings Playbook</t>
  </si>
  <si>
    <t>Magnolia (2000)</t>
  </si>
  <si>
    <t>Hard Eight (1996)</t>
  </si>
  <si>
    <t>Giant (1956)</t>
  </si>
  <si>
    <t>Zombieland (2009)</t>
  </si>
  <si>
    <t>In The Line of Fire (1993)</t>
  </si>
  <si>
    <t>Air Force One (1997)</t>
  </si>
  <si>
    <t>Old School (2003)</t>
  </si>
  <si>
    <t>The Hangover (2009)</t>
  </si>
  <si>
    <t>Full Metal Jacket (1987)</t>
  </si>
  <si>
    <t>Blood Diamond (2006)</t>
  </si>
  <si>
    <t>Lethal Weapon (1987)</t>
  </si>
  <si>
    <t>Monty Python and the Holy Grail (1975)</t>
  </si>
  <si>
    <t>The Mask (1994)</t>
  </si>
  <si>
    <t>Slumdog Millionaire (2008)</t>
  </si>
  <si>
    <t>The Tree of Life (2011)</t>
  </si>
  <si>
    <t>To The Wonder (2012)</t>
  </si>
  <si>
    <t>The Hunt for Red October</t>
  </si>
  <si>
    <t>Gone With The Wind</t>
  </si>
  <si>
    <t>Miller's Crossing (1990)</t>
  </si>
  <si>
    <t>First Blood (1982)</t>
  </si>
  <si>
    <t>Scarface (1983)</t>
  </si>
  <si>
    <t>The Last of the Mohicans (1992)</t>
  </si>
  <si>
    <t>Dances With Wolves (1990)</t>
  </si>
  <si>
    <t>Do The Right Thing (1989)</t>
  </si>
  <si>
    <t>Scent of a Woman (1992)</t>
  </si>
  <si>
    <t>The Shawshank Redemption (1994)</t>
  </si>
  <si>
    <t>The Green Mile (1999)</t>
  </si>
  <si>
    <t>Apollo 13 (1995)</t>
  </si>
  <si>
    <t>Forrest Gump (1994)</t>
  </si>
  <si>
    <t>Dante's Peak (1997)</t>
  </si>
  <si>
    <t>Face Off (1997)</t>
  </si>
  <si>
    <t>American History X (1998)</t>
  </si>
  <si>
    <t>True Romance (1993)</t>
  </si>
  <si>
    <t>Gladiator (2000)</t>
  </si>
  <si>
    <t>Training Day (2001)</t>
  </si>
  <si>
    <t>Terrence Malck</t>
  </si>
  <si>
    <t>Westerns</t>
  </si>
  <si>
    <t>Pat Garrett and Billy the Kid (1973)</t>
  </si>
  <si>
    <t>The Outlaw Josey Wales (1976)</t>
  </si>
  <si>
    <t>High Plains Drifter (1973)</t>
  </si>
  <si>
    <t>Pale Rider (1985)</t>
  </si>
  <si>
    <t>Unforgiven (1992)</t>
  </si>
  <si>
    <t>Tombstone (1993)</t>
  </si>
  <si>
    <t>Open Range (2003)</t>
  </si>
  <si>
    <t>Meek's Cutoff (2010)</t>
  </si>
  <si>
    <t>The Proposition (2005)</t>
  </si>
  <si>
    <t>Sin City (2005)</t>
  </si>
  <si>
    <t>The Assassination of Jesse James by the Coward Robert Ford (2007)</t>
  </si>
  <si>
    <t>Eastern Promises (2007)</t>
  </si>
  <si>
    <t>American Gangster (2007)</t>
  </si>
  <si>
    <t>Speed Racer (2008)</t>
  </si>
  <si>
    <t>Woody Allen Films</t>
  </si>
  <si>
    <t>Midnight in Paris (2011)</t>
  </si>
  <si>
    <t>Vicky Cristina Barcelona (2008)</t>
  </si>
  <si>
    <t>Match Point (2005)</t>
  </si>
  <si>
    <t>Butch Cassidy and the Sundance Kid (1969)</t>
  </si>
  <si>
    <t>The Wild Bunch (1969)</t>
  </si>
  <si>
    <t>Gattaca (1997)</t>
  </si>
  <si>
    <t>I Am Legend (2007)</t>
  </si>
  <si>
    <t>The Lion King (1994)</t>
  </si>
  <si>
    <t>The Muppets Take Manhattan (1984)</t>
  </si>
  <si>
    <t>Muppets From Space (1999)</t>
  </si>
  <si>
    <t>Young Frankenstein (1974)</t>
  </si>
  <si>
    <t>Pride &amp; Prejudice (2005)</t>
  </si>
  <si>
    <t>The Patriot (2000)</t>
  </si>
  <si>
    <t>The LEGO Movie</t>
  </si>
  <si>
    <t>Casablanca</t>
  </si>
  <si>
    <t>Manhattan</t>
  </si>
  <si>
    <t>The Yellow Sea</t>
  </si>
  <si>
    <t>Marketa Lazarova (1967)</t>
  </si>
  <si>
    <t>Central Station (1998)</t>
  </si>
  <si>
    <t>Memories of Murder (2003)</t>
  </si>
  <si>
    <t>The Host (2006)</t>
  </si>
  <si>
    <t>Secret Sunshine (2007)</t>
  </si>
  <si>
    <t>Still Walking (2008)</t>
  </si>
  <si>
    <t>Frailty (2001)</t>
  </si>
  <si>
    <t>Spider-Man (2002)</t>
  </si>
  <si>
    <t>Spider-Man 2 (2004)</t>
  </si>
  <si>
    <t>Ghostbusters (1984)</t>
  </si>
  <si>
    <t>The Curious Case of Benjamin Button (2008)</t>
  </si>
  <si>
    <t>True Grit (2010)</t>
  </si>
  <si>
    <t>The Scent of Green Papaya (1993)</t>
  </si>
  <si>
    <t>Punch Drunk Love (2002)</t>
  </si>
  <si>
    <t>The Road (2009)</t>
  </si>
  <si>
    <t>The Conversation (1974)</t>
  </si>
  <si>
    <t>Planet of the Apes (1968)</t>
  </si>
  <si>
    <t>American Psycho (2000)</t>
  </si>
  <si>
    <t>Black Sunday (1977)</t>
  </si>
  <si>
    <t>Russian Ark (2002)</t>
  </si>
  <si>
    <t>The Pianist (2002)</t>
  </si>
  <si>
    <t>I Wish (2011)</t>
  </si>
  <si>
    <t>Downfall (2004)</t>
  </si>
  <si>
    <t>Marathon Man (1976)</t>
  </si>
  <si>
    <t>4 Months, 3 Weeks, and 2 Days (2007)</t>
  </si>
  <si>
    <t>Dogtooth (2009)</t>
  </si>
  <si>
    <t>Shall We Dance (1996)</t>
  </si>
  <si>
    <t>The Piano Teacher</t>
  </si>
  <si>
    <t>American Hustle</t>
  </si>
  <si>
    <t>12 Monkeys</t>
  </si>
  <si>
    <t>AMC Elmwood</t>
  </si>
  <si>
    <t>The Treasure of the Sierra Madre</t>
  </si>
  <si>
    <t>The Searchers</t>
  </si>
  <si>
    <t>Dog Day Afternoon (1975)</t>
  </si>
  <si>
    <t>Mimic (1997)</t>
  </si>
  <si>
    <t>Ed Wood (1994)</t>
  </si>
  <si>
    <t>Malcolm X (1992)</t>
  </si>
  <si>
    <t>Lawrence of Arabia</t>
  </si>
  <si>
    <t>The French Connection</t>
  </si>
  <si>
    <t>The 25th Hour (2002)</t>
  </si>
  <si>
    <t>Aladdin (1992)</t>
  </si>
  <si>
    <t>Ali (2001)</t>
  </si>
  <si>
    <t>Barry Lyndon (1975)</t>
  </si>
  <si>
    <t>Being There (1979)</t>
  </si>
  <si>
    <t>Cinderella Man (2005)</t>
  </si>
  <si>
    <t>Inland Empire (2006)</t>
  </si>
  <si>
    <t>Inside Man (2006)</t>
  </si>
  <si>
    <t>Legends of the Fall (1994)</t>
  </si>
  <si>
    <t>Rendition (2007)</t>
  </si>
  <si>
    <t>The Texas Chainsaw Massacre (1974)</t>
  </si>
  <si>
    <t>The Spy Who Came in from the Cold (1965)</t>
  </si>
  <si>
    <t>Up In The Air</t>
  </si>
  <si>
    <t>Upstream Color</t>
  </si>
  <si>
    <t>The Secret Life of Walter Mitty</t>
  </si>
  <si>
    <t>Trance</t>
  </si>
  <si>
    <t>Philomena</t>
  </si>
  <si>
    <t>A Field in England</t>
  </si>
  <si>
    <t>The Great Beauty</t>
  </si>
  <si>
    <t>Filth</t>
  </si>
  <si>
    <t>Blue is the Warmest Color</t>
  </si>
  <si>
    <t>Margin Call</t>
  </si>
  <si>
    <t>Headhunters</t>
  </si>
  <si>
    <t>Berberian Sound Studio</t>
  </si>
  <si>
    <t>How I Ended This Summer</t>
  </si>
  <si>
    <t>Snowtown</t>
  </si>
  <si>
    <t>Submarine</t>
  </si>
  <si>
    <t>Tyrannosaur</t>
  </si>
  <si>
    <t>The Skin I Live In</t>
  </si>
  <si>
    <t>A Separation</t>
  </si>
  <si>
    <t>Blue Valentine</t>
  </si>
  <si>
    <t>This is Spinal Tab</t>
  </si>
  <si>
    <t>True Grit</t>
  </si>
  <si>
    <t>Mostly Martha</t>
  </si>
  <si>
    <t>Fort Worth Starbucks</t>
  </si>
  <si>
    <t>Short Term 12</t>
  </si>
  <si>
    <t>The Reader (2008)</t>
  </si>
  <si>
    <t>The Apartment</t>
  </si>
  <si>
    <t>The Fighter</t>
  </si>
  <si>
    <t>Braveheart</t>
  </si>
  <si>
    <t>The Truman Show</t>
  </si>
  <si>
    <t>Red River</t>
  </si>
  <si>
    <t>Animal Kingdom</t>
  </si>
  <si>
    <t>Mother</t>
  </si>
  <si>
    <t>Never Let Me Go</t>
  </si>
  <si>
    <t>I Am Love</t>
  </si>
  <si>
    <t>Exit Through The Gift Shop</t>
  </si>
  <si>
    <t>The Kids Are All Right</t>
  </si>
  <si>
    <t>The Last Train Home</t>
  </si>
  <si>
    <t>Winter's Bone</t>
  </si>
  <si>
    <t>Kick Ass</t>
  </si>
  <si>
    <t>How To Train Your Dragon</t>
  </si>
  <si>
    <t>Catfish</t>
  </si>
  <si>
    <t>Iron Man 2</t>
  </si>
  <si>
    <t>The Town</t>
  </si>
  <si>
    <t>Black Swan</t>
  </si>
  <si>
    <t>Inception</t>
  </si>
  <si>
    <t>Shutter Island</t>
  </si>
  <si>
    <t>Toy Story 3</t>
  </si>
  <si>
    <t>The Secret in Their Eyes</t>
  </si>
  <si>
    <t>Marwencol</t>
  </si>
  <si>
    <t>Rabbit Hole</t>
  </si>
  <si>
    <t>Waiting for Superman</t>
  </si>
  <si>
    <t>The Social Network</t>
  </si>
  <si>
    <t>Troll Hunter</t>
  </si>
  <si>
    <t>Martha Marcy May Marlene</t>
  </si>
  <si>
    <t>Le Havre</t>
  </si>
  <si>
    <t>Meek's Cutoff</t>
  </si>
  <si>
    <t>The Artist</t>
  </si>
  <si>
    <t>Into The Abyss</t>
  </si>
  <si>
    <t>Tabloid</t>
  </si>
  <si>
    <t>Attack of the Block</t>
  </si>
  <si>
    <t>The Descendants</t>
  </si>
  <si>
    <t>Moneyball</t>
  </si>
  <si>
    <t>Hobo With A Shotgun</t>
  </si>
  <si>
    <t>Black Death</t>
  </si>
  <si>
    <t>Crazy, Stupid, Love</t>
  </si>
  <si>
    <t>Midnight in Paris</t>
  </si>
  <si>
    <t>Shame</t>
  </si>
  <si>
    <t>I Saw the Devil</t>
  </si>
  <si>
    <t>50/50</t>
  </si>
  <si>
    <t>We Need To Talk About Kevin</t>
  </si>
  <si>
    <t>Insidious </t>
  </si>
  <si>
    <t>Take Shelter</t>
  </si>
  <si>
    <t>Drive</t>
  </si>
  <si>
    <t>The Muppets</t>
  </si>
  <si>
    <t>Kinyarwanda</t>
  </si>
  <si>
    <t>Nostalgia for the Light</t>
  </si>
  <si>
    <t>Tinker, Tailor, Solider, Spy</t>
  </si>
  <si>
    <t>13 Assassins</t>
  </si>
  <si>
    <t>The Interrupters</t>
  </si>
  <si>
    <t>The Tree of Life</t>
  </si>
  <si>
    <t>Seven Psychopaths</t>
  </si>
  <si>
    <t>The Hunger Games</t>
  </si>
  <si>
    <t>Frankenweenie</t>
  </si>
  <si>
    <t>The Amazing Spiderman</t>
  </si>
  <si>
    <t>West of Memphis</t>
  </si>
  <si>
    <t>The Grey</t>
  </si>
  <si>
    <t>Dredd</t>
  </si>
  <si>
    <t>Prometheus</t>
  </si>
  <si>
    <t>Killer Joe</t>
  </si>
  <si>
    <t>Beasts of the Southern Wild</t>
  </si>
  <si>
    <t>Paranorman</t>
  </si>
  <si>
    <t>Killing Them Softly</t>
  </si>
  <si>
    <t>Lincoln</t>
  </si>
  <si>
    <t>The Kid with a Bike</t>
  </si>
  <si>
    <t>Low and Clear</t>
  </si>
  <si>
    <t>Zero Dark Thirty</t>
  </si>
  <si>
    <t>The Hobbit: An Unexpected Journey</t>
  </si>
  <si>
    <t>Life of Pi</t>
  </si>
  <si>
    <t>The Dark Knight Rises</t>
  </si>
  <si>
    <t>Amour</t>
  </si>
  <si>
    <t>Skyfall</t>
  </si>
  <si>
    <t>The Avengers</t>
  </si>
  <si>
    <t>Looper</t>
  </si>
  <si>
    <t>Argo</t>
  </si>
  <si>
    <t>The Raid</t>
  </si>
  <si>
    <t>The Cabin in the Woods</t>
  </si>
  <si>
    <t>The Impostor </t>
  </si>
  <si>
    <t>The Master</t>
  </si>
  <si>
    <t>Safety Not Guaranteed</t>
  </si>
  <si>
    <t>Bernie</t>
  </si>
  <si>
    <t>Oslo, August 31</t>
  </si>
  <si>
    <t>Django Unchained</t>
  </si>
  <si>
    <t>Wreck-It-Ralph</t>
  </si>
  <si>
    <t>The Loved Ones</t>
  </si>
  <si>
    <t>A Royal Affair</t>
  </si>
  <si>
    <t>The Perks of Being a Wallflower</t>
  </si>
  <si>
    <t>August: Osage County</t>
  </si>
  <si>
    <t>Resolution</t>
  </si>
  <si>
    <t>In a World…</t>
  </si>
  <si>
    <t>A Touch of Sin</t>
  </si>
  <si>
    <t>Movies of 2013</t>
  </si>
  <si>
    <t>Anchorman 2</t>
  </si>
  <si>
    <t>The Wind Rises</t>
  </si>
  <si>
    <t>The Broken Circle Breakdown</t>
  </si>
  <si>
    <t>The Past</t>
  </si>
  <si>
    <t>Stories We Tell</t>
  </si>
  <si>
    <t>The Hobbit: The Desolation of Smaug</t>
  </si>
  <si>
    <t>Prisoners</t>
  </si>
  <si>
    <t>The Conjuring</t>
  </si>
  <si>
    <t>Robot &amp; Frank</t>
  </si>
  <si>
    <t>Let The Fire Burn</t>
  </si>
  <si>
    <t>World War Z</t>
  </si>
  <si>
    <t>Spring Breakers</t>
  </si>
  <si>
    <t>Star Trek: Into Darkness</t>
  </si>
  <si>
    <t>Shadow Dancer</t>
  </si>
  <si>
    <t>Leviathan</t>
  </si>
  <si>
    <t>Man of Steel</t>
  </si>
  <si>
    <t>The Hunger Games: Catching Fire</t>
  </si>
  <si>
    <t>To The Wonder</t>
  </si>
  <si>
    <t>Concussion</t>
  </si>
  <si>
    <t>All is Lost</t>
  </si>
  <si>
    <t>Blackfish</t>
  </si>
  <si>
    <t>Thor: The Dark World</t>
  </si>
  <si>
    <t>The Way Way Back</t>
  </si>
  <si>
    <t>Blue Jasmine</t>
  </si>
  <si>
    <t>Iron Man 3</t>
  </si>
  <si>
    <t>Enough Said</t>
  </si>
  <si>
    <t>12 Years a Slave</t>
  </si>
  <si>
    <t>The Wolf of Wall Street</t>
  </si>
  <si>
    <t>Dallas Buyers Club</t>
  </si>
  <si>
    <t>Captain Phillips</t>
  </si>
  <si>
    <t>Gravity</t>
  </si>
  <si>
    <t>The Spectacular Now</t>
  </si>
  <si>
    <t>Charlie Wilson's War (2007)</t>
  </si>
  <si>
    <t>Tron: Legacy</t>
  </si>
  <si>
    <t>Kung Fu Panda 2</t>
  </si>
  <si>
    <t>A Late Quartet</t>
  </si>
  <si>
    <t>Kick Ass 2</t>
  </si>
  <si>
    <t>The Imposter</t>
  </si>
  <si>
    <t>Cool Hand Luke</t>
  </si>
  <si>
    <t>The African Queen</t>
  </si>
  <si>
    <t>Frozen</t>
  </si>
  <si>
    <t>Muppets Most Wanted</t>
  </si>
  <si>
    <t>Leaving Las Vegas</t>
  </si>
  <si>
    <t>The Grand Budapest Hotel</t>
  </si>
  <si>
    <t>From Here To Eternity</t>
  </si>
  <si>
    <t>The Hangover 3</t>
  </si>
  <si>
    <t>20 Feet From Stardom</t>
  </si>
  <si>
    <t>Houston Hotel</t>
  </si>
  <si>
    <t>Planes, Trains, and Automobiles</t>
  </si>
  <si>
    <t>Some Like It Hot</t>
  </si>
  <si>
    <t>The NeverEnding Story</t>
  </si>
  <si>
    <t>Captain America: The Winter Soldier</t>
  </si>
  <si>
    <t>The Raid 2</t>
  </si>
  <si>
    <t>Bottle Rocket</t>
  </si>
  <si>
    <t>Star Trek Into Darkness</t>
  </si>
  <si>
    <t>Shall We Dance?</t>
  </si>
  <si>
    <t>Out of the Furnace</t>
  </si>
  <si>
    <t>The Last Days on Mars</t>
  </si>
  <si>
    <t>Rififi</t>
  </si>
  <si>
    <t>The Caine Mutiny</t>
  </si>
  <si>
    <t>The Seventh Seal</t>
  </si>
  <si>
    <t>Annie Hall</t>
  </si>
  <si>
    <t>The Amazing Spider-Man</t>
  </si>
  <si>
    <t>The Amazing Spider-Man 2</t>
  </si>
  <si>
    <t>An American Tail</t>
  </si>
  <si>
    <t>Enron: The Smartest Guys in the Room</t>
  </si>
  <si>
    <t>The Man Who Shot Liberty Valance</t>
  </si>
  <si>
    <t>Warm Bodies</t>
  </si>
  <si>
    <t>Chelsea, Joe, &amp; Amanda</t>
  </si>
  <si>
    <t>X-Men</t>
  </si>
  <si>
    <t>Elke's Mark</t>
  </si>
  <si>
    <t>Ragnar's Mark</t>
  </si>
  <si>
    <t>12 Angry Men</t>
  </si>
  <si>
    <t>Dirty Harry</t>
  </si>
  <si>
    <t>X-Men: First Class</t>
  </si>
  <si>
    <t>X-Men: Days of Future Past</t>
  </si>
  <si>
    <t>Joe</t>
  </si>
  <si>
    <t>Elke, Mom, &amp; Dad</t>
  </si>
  <si>
    <t>The Man of Tai Chi</t>
  </si>
  <si>
    <t>Ragnar, Cecilia, &amp; Paul</t>
  </si>
  <si>
    <t>X-Men: The Last Stand</t>
  </si>
  <si>
    <t>X2: X-Men Unite</t>
  </si>
  <si>
    <t>Ravenous</t>
  </si>
  <si>
    <t>Contagion</t>
  </si>
  <si>
    <t>Twister</t>
  </si>
  <si>
    <t>The Magnificent Seven</t>
  </si>
  <si>
    <t>Jawbreaker</t>
  </si>
  <si>
    <t>Edge of Tomorrow</t>
  </si>
  <si>
    <t>There's Something About Mary</t>
  </si>
  <si>
    <t>Blake &amp; Pari</t>
  </si>
  <si>
    <t>Charlie &amp; Aaron</t>
  </si>
  <si>
    <t>Blue Ruin</t>
  </si>
  <si>
    <t>Movies of 2014</t>
  </si>
  <si>
    <t>Gloria</t>
  </si>
  <si>
    <t>Robocop</t>
  </si>
  <si>
    <t>Jodorowsky's Dune</t>
  </si>
  <si>
    <t>Enemy</t>
  </si>
  <si>
    <t>Nymphomaniac</t>
  </si>
  <si>
    <t>Noah</t>
  </si>
  <si>
    <t>Mistaken For Strangers</t>
  </si>
  <si>
    <t>Locke</t>
  </si>
  <si>
    <t>Dom Hemingway</t>
  </si>
  <si>
    <t>Under The Skin</t>
  </si>
  <si>
    <t>Oculus</t>
  </si>
  <si>
    <t>The Rover</t>
  </si>
  <si>
    <t>Cold In July</t>
  </si>
  <si>
    <t>How To Train Your Dragon 2</t>
  </si>
  <si>
    <t>22 Jump Street</t>
  </si>
  <si>
    <t>Jersey Boys</t>
  </si>
  <si>
    <t>Snowpiercer</t>
  </si>
  <si>
    <t>Dawn of the Planet of The Apes</t>
  </si>
  <si>
    <t>Guardians of the Galaxy</t>
  </si>
  <si>
    <t>Teenage Mutant Ninja Turtles</t>
  </si>
  <si>
    <t>Sin City: A Dame to Kill For</t>
  </si>
  <si>
    <t>Gone Girl</t>
  </si>
  <si>
    <t>Interstellar</t>
  </si>
  <si>
    <t>Dumb and Dumber To</t>
  </si>
  <si>
    <t>The Zero Theorem</t>
  </si>
  <si>
    <t>Birdman of Alcatraz</t>
  </si>
  <si>
    <t>Brick</t>
  </si>
  <si>
    <t>The Hobbit: There and Back Again</t>
  </si>
  <si>
    <t>Birth of the Living Dead</t>
  </si>
  <si>
    <t>Escape From Tomorrow</t>
  </si>
  <si>
    <t>Fantastic Voyage (1966)</t>
  </si>
  <si>
    <t>The Dirties</t>
  </si>
  <si>
    <t>Ghost Dog: The Way of the Samurai (2000)</t>
  </si>
  <si>
    <t>The Apostole (1997)</t>
  </si>
  <si>
    <t>The Sand Pepples (1966)</t>
  </si>
  <si>
    <t>Eraserhead (1977)</t>
  </si>
  <si>
    <t>The Art of the Steal</t>
  </si>
  <si>
    <t>The New World</t>
  </si>
  <si>
    <t>Transformers: Age of Extinction</t>
  </si>
  <si>
    <t>Joe, Anthony, &amp; Gama</t>
  </si>
  <si>
    <t>John Q</t>
  </si>
  <si>
    <t>Dawn of the Planet of the Apes</t>
  </si>
  <si>
    <t>The Seven Year Itch</t>
  </si>
  <si>
    <t>Coherence</t>
  </si>
  <si>
    <t>What About Bob?</t>
  </si>
  <si>
    <t>The Frozen Ground</t>
  </si>
  <si>
    <t>Blake's Apartment</t>
  </si>
  <si>
    <t>Hang 'Em High</t>
  </si>
  <si>
    <t>Juy 15, 2014</t>
  </si>
  <si>
    <t>Brewster McCloud (1970)</t>
  </si>
  <si>
    <t>McCabe &amp; Mrs. Miller (1971)</t>
  </si>
  <si>
    <t>Images (1972)</t>
  </si>
  <si>
    <t>Thieves Like Us (1974)</t>
  </si>
  <si>
    <t>California Split (1974)</t>
  </si>
  <si>
    <t>Nashville (1975)</t>
  </si>
  <si>
    <t>A Wedding (1978)</t>
  </si>
  <si>
    <t>Popeye (1980)</t>
  </si>
  <si>
    <t>Secret Honor (1984)</t>
  </si>
  <si>
    <t>The Player (1992)</t>
  </si>
  <si>
    <t>Short Cuts (1993)</t>
  </si>
  <si>
    <t>A Prairie Home Companion (2006)</t>
  </si>
  <si>
    <t>Boyhood</t>
  </si>
  <si>
    <t>Jules and Jim</t>
  </si>
  <si>
    <t>Picnic at Hanging Rock</t>
  </si>
  <si>
    <t>Scarface</t>
  </si>
  <si>
    <t>300: Rise of an Empire</t>
  </si>
  <si>
    <t>The Big Chill</t>
  </si>
  <si>
    <t>A Man Most Wanted</t>
  </si>
  <si>
    <t>The Ghost and the Darkness</t>
  </si>
  <si>
    <t>Human Centipede (First Sequence)</t>
  </si>
  <si>
    <t>Tess</t>
  </si>
  <si>
    <t>Movies for Criterion Collection Sale Nov. 2014</t>
  </si>
  <si>
    <t>Scanners</t>
  </si>
  <si>
    <t>A Hard Day's Night</t>
  </si>
  <si>
    <t>The Essential Jacques Demy</t>
  </si>
  <si>
    <t>Pickpocket</t>
  </si>
  <si>
    <t>All That Heave Allows</t>
  </si>
  <si>
    <t>Riot in Cell Block 11</t>
  </si>
  <si>
    <t>The Freshman</t>
  </si>
  <si>
    <t>Repulsion</t>
  </si>
  <si>
    <t>L'eclisse</t>
  </si>
  <si>
    <t>Blow Out</t>
  </si>
  <si>
    <t>The Man Who Knew Too Much</t>
  </si>
  <si>
    <t>Close-Up</t>
  </si>
  <si>
    <t>My Darling Clementine</t>
  </si>
  <si>
    <t>The Vanishing</t>
  </si>
  <si>
    <t>The Complete Jacques Tati</t>
  </si>
  <si>
    <t>Wild Strawberries</t>
  </si>
  <si>
    <t>My Cousin Vinny (1992)</t>
  </si>
  <si>
    <t>Elke, Blake, &amp; Pari</t>
  </si>
  <si>
    <t>LOOK Cinema</t>
  </si>
  <si>
    <t>Ragnar, Blake, &amp; Pari</t>
  </si>
  <si>
    <t>The Paper</t>
  </si>
  <si>
    <t>The Guardians of the Galaxy</t>
  </si>
  <si>
    <t>Star Wars Episode IV: A New Hope</t>
  </si>
  <si>
    <t>Star Wars Episode V: The Empire Strikes Back</t>
  </si>
  <si>
    <t>Star Wars Episode VI: Return of the Jedi</t>
  </si>
  <si>
    <t>Ernest &amp; Celestine</t>
  </si>
  <si>
    <t>The Blind Side</t>
  </si>
  <si>
    <t>The Darjeeling Limited</t>
  </si>
  <si>
    <t>Once Upon a Time in the West</t>
  </si>
  <si>
    <t>Chariots of Fire (1981)</t>
  </si>
  <si>
    <t>Stalag 17</t>
  </si>
  <si>
    <t>August 17 2014</t>
  </si>
  <si>
    <t>Million Dollar Baby (2004)</t>
  </si>
  <si>
    <t>Mystic River (2003)</t>
  </si>
  <si>
    <t>Ronin (1998)</t>
  </si>
  <si>
    <t>Spike Jonze</t>
  </si>
  <si>
    <t>Being John Malkovich (1999)</t>
  </si>
  <si>
    <t>Adaptation (2002)</t>
  </si>
  <si>
    <t>Where The Wild Things Are (2009)</t>
  </si>
  <si>
    <t>Her (2013)</t>
  </si>
  <si>
    <t>Ikiru (1952)</t>
  </si>
  <si>
    <t>Throne of Blood (1957)</t>
  </si>
  <si>
    <t>Thief (1981)</t>
  </si>
  <si>
    <t>Wes Anderson</t>
  </si>
  <si>
    <t>The Royal Tenebaums (2001)</t>
  </si>
  <si>
    <t>Fantastic Mr. Fox (2009)</t>
  </si>
  <si>
    <t>Moonrise Kingdom (2012)</t>
  </si>
  <si>
    <t>The Grand Budapest Hotel (2014)</t>
  </si>
  <si>
    <t>It's a Mad, Mad, Mad, Mad World (1963)</t>
  </si>
  <si>
    <t>Ingmar Bergman</t>
  </si>
  <si>
    <t>Beetlejuice (1998)</t>
  </si>
  <si>
    <t>Batman (1989)</t>
  </si>
  <si>
    <t>Big (1988)</t>
  </si>
  <si>
    <t>Rain Man (1988)</t>
  </si>
  <si>
    <t>Falling Down (1993)</t>
  </si>
  <si>
    <t>Road To Perdition (2002)</t>
  </si>
  <si>
    <t>The Magician (1958)</t>
  </si>
  <si>
    <t>The Virgin Spring (1960)</t>
  </si>
  <si>
    <t>Through a Glass Darkly (1961)</t>
  </si>
  <si>
    <t>Winter Light (1963)</t>
  </si>
  <si>
    <t>The Silence (1963)</t>
  </si>
  <si>
    <t>Persona (1966)</t>
  </si>
  <si>
    <t>Hour of the Wolf (1968)</t>
  </si>
  <si>
    <t>Shame (1968)</t>
  </si>
  <si>
    <t>The Passion of Anna (1969)</t>
  </si>
  <si>
    <t>Cries and Whispers (1972)</t>
  </si>
  <si>
    <t>Scenes from a Marriage (1973)</t>
  </si>
  <si>
    <t>The Magic Flute (1975)</t>
  </si>
  <si>
    <t>Autumn Sonata (1978)</t>
  </si>
  <si>
    <t>Fanny and Alexander (1982)</t>
  </si>
  <si>
    <t>Saraband (2003)</t>
  </si>
  <si>
    <t>Kelly's Heroes</t>
  </si>
  <si>
    <t>Kung Fu Panda (2008)</t>
  </si>
  <si>
    <t>Apocalypse Now (1979)</t>
  </si>
  <si>
    <t>Zodiac (2007)</t>
  </si>
  <si>
    <t>Midnight Express (1978)</t>
  </si>
  <si>
    <t>The Sting (1973)</t>
  </si>
  <si>
    <t>Magnum Force (1973)</t>
  </si>
  <si>
    <t>Films 50s</t>
  </si>
  <si>
    <t>Films 60s</t>
  </si>
  <si>
    <t>Films 70s</t>
  </si>
  <si>
    <t>Films 80s</t>
  </si>
  <si>
    <t>Films 00s</t>
  </si>
  <si>
    <t>Films 90s</t>
  </si>
  <si>
    <t>Films of 2010</t>
  </si>
  <si>
    <t>Films of 2011</t>
  </si>
  <si>
    <t>Films of 2012</t>
  </si>
  <si>
    <t>Misc. Films</t>
  </si>
  <si>
    <t>Macbeth</t>
  </si>
  <si>
    <t>The Innocents</t>
  </si>
  <si>
    <t>F For Fake</t>
  </si>
  <si>
    <t>It Happened One Night</t>
  </si>
  <si>
    <t>Volver (2006)</t>
  </si>
  <si>
    <t>Evil Dead</t>
  </si>
  <si>
    <t>The Evil Dead (1981)</t>
  </si>
  <si>
    <t>Fitzcarraldo (1982)</t>
  </si>
  <si>
    <t>Joint Security Area (2000)</t>
  </si>
  <si>
    <t>Sympathy for Mr. Vengeance (2002)</t>
  </si>
  <si>
    <t>Lady Vengeance (2005)</t>
  </si>
  <si>
    <t>Mother (2009)</t>
  </si>
  <si>
    <t>I Saw The Devil (2010)</t>
  </si>
  <si>
    <t>Modern Asian Films</t>
  </si>
  <si>
    <t>Nobody Knows (2004)</t>
  </si>
  <si>
    <t>Like Father, Like Son (2013)</t>
  </si>
  <si>
    <t>Shower (1999)</t>
  </si>
  <si>
    <t>Harakiri</t>
  </si>
  <si>
    <t>In The Name of the Father (1993)</t>
  </si>
  <si>
    <t>Ugetsu (1953)</t>
  </si>
  <si>
    <t>Close Up (1990)</t>
  </si>
  <si>
    <t>Samurai Rebellion(1967)</t>
  </si>
  <si>
    <t>Kwaidan (1964)</t>
  </si>
  <si>
    <t>Kuroneko (1968)</t>
  </si>
  <si>
    <t>Maria Full of Grace (2004)</t>
  </si>
  <si>
    <t>Medium Cool (1969)</t>
  </si>
  <si>
    <t>The Ballad of Narayama (1958)</t>
  </si>
  <si>
    <t>Night Shift (1982)</t>
  </si>
  <si>
    <t>Babette's Feast (1987)</t>
  </si>
  <si>
    <t>Shock Corridor (1963)</t>
  </si>
  <si>
    <t>Classic Films</t>
  </si>
  <si>
    <t>The Big Parade (1925)</t>
  </si>
  <si>
    <t>The Adventures of Prince Achmed (1926)</t>
  </si>
  <si>
    <t>Metropolis (1927)</t>
  </si>
  <si>
    <t>Sunrise (1927)</t>
  </si>
  <si>
    <t>The Passion of Joan of Arc (1928)</t>
  </si>
  <si>
    <t>Man With a Movie Camera (1929)</t>
  </si>
  <si>
    <t>Things To Come (1936)</t>
  </si>
  <si>
    <t>Harold and Maude (1971)</t>
  </si>
  <si>
    <t>Wings (1927)</t>
  </si>
  <si>
    <t>The Man Who Laughs (1928)</t>
  </si>
  <si>
    <t>Pandora's Box (1929)</t>
  </si>
  <si>
    <t>The Freshman (1925)</t>
  </si>
  <si>
    <t>Yoyo (1965)</t>
  </si>
  <si>
    <t>Purple Noon (1960)</t>
  </si>
  <si>
    <t>Kes (1969)</t>
  </si>
  <si>
    <t>Certified Copy (2010)</t>
  </si>
  <si>
    <t>Everlasting Moments (2008)</t>
  </si>
  <si>
    <t>Black Orpheus (1959)</t>
  </si>
  <si>
    <t>The Wages of Fear (1953)</t>
  </si>
  <si>
    <t>Madame de… (1953)</t>
  </si>
  <si>
    <t>Les Diaboliques (1955)</t>
  </si>
  <si>
    <t>A Man Escaped (1956)</t>
  </si>
  <si>
    <t>Au Hasard Balthazar (1966)</t>
  </si>
  <si>
    <t>Last Year in Marienbad (1961)</t>
  </si>
  <si>
    <t>Pickpocket (1959)</t>
  </si>
  <si>
    <t>Orpheus (1950)</t>
  </si>
  <si>
    <t>La Belle et la Bete (1946)</t>
  </si>
  <si>
    <t>Children of Paradise (1945)</t>
  </si>
  <si>
    <t>The Rules of the Game (1939)</t>
  </si>
  <si>
    <t>Playtime (1967)</t>
  </si>
  <si>
    <t>Belle de Jour (1967)</t>
  </si>
  <si>
    <t>Sans Solell (1983)</t>
  </si>
  <si>
    <t>Amelie (2001)</t>
  </si>
  <si>
    <t>The Forgiveness of Blood</t>
  </si>
  <si>
    <t>Zelig (1983)</t>
  </si>
  <si>
    <t>The Purple Rose of Cairo (1985)</t>
  </si>
  <si>
    <t>Hannah and Her Sisters (1986)</t>
  </si>
  <si>
    <t>Crimes and Misdemeanors (1989)</t>
  </si>
  <si>
    <t>The Lady From Shanghai</t>
  </si>
  <si>
    <t>Stardust Memories (1980)</t>
  </si>
  <si>
    <t>Manhattan Murder Mystery (1993)</t>
  </si>
  <si>
    <t>Bullets Over Broadway (1994)</t>
  </si>
  <si>
    <t>Husbands and Wives (1992)</t>
  </si>
  <si>
    <t>Solaris</t>
  </si>
  <si>
    <t>Wings of Desire</t>
  </si>
  <si>
    <t>Sorcerer (1977)</t>
  </si>
  <si>
    <t>Ghostbusters</t>
  </si>
  <si>
    <t>Casino Royale</t>
  </si>
  <si>
    <t>First Wives Club</t>
  </si>
  <si>
    <t>Quantum of Solace</t>
  </si>
  <si>
    <t>Wings of Desire (1988)</t>
  </si>
  <si>
    <t>Blade Runner (1982)</t>
  </si>
  <si>
    <t>Silence of the Lambs (1991)</t>
  </si>
  <si>
    <t>The Sixth Sense (1999)</t>
  </si>
  <si>
    <t>Signs (2002)</t>
  </si>
  <si>
    <t>Only Lovers Left Alive</t>
  </si>
  <si>
    <t>The Rules of the Game</t>
  </si>
  <si>
    <t>The Intouchables (2011)</t>
  </si>
  <si>
    <t>WarGames (1983)</t>
  </si>
  <si>
    <t>Calvary</t>
  </si>
  <si>
    <t>Ordinary People (1980)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</si>
</sst>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[$-409]mmmm\ d\,\ yyyy;@"/>
    <numFmt numFmtId="165" formatCode="0.0"/>
  </numFmts>
  <fonts count="22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2"/>
      <color theme="1"/>
      <name val="Calibri"/>
      <scheme val="minor"/>
    </font>
    <font>
      <b/>
      <u/>
      <sz val="12"/>
      <color theme="1"/>
      <name val="Calibri"/>
      <scheme val="minor"/>
    </font>
    <font>
      <sz val="12"/>
      <color theme="1"/>
      <name val="Avenir Next Demi Bold"/>
    </font>
    <font>
      <sz val="12"/>
      <color theme="0"/>
      <name val="Avenir Next Demi Bold"/>
    </font>
    <font>
      <sz val="10"/>
      <color theme="1"/>
      <name val="Avenir Next Demi Bold"/>
    </font>
    <font>
      <sz val="10"/>
      <color rgb="FFFF0000"/>
      <name val="Avenir Next Demi Bold"/>
    </font>
    <font>
      <sz val="10"/>
      <color rgb="FFFFFF00"/>
      <name val="Avenir Next Demi Bold"/>
    </font>
    <font>
      <sz val="12"/>
      <name val="Avenir Next Demi Bold"/>
    </font>
    <font>
      <u/>
      <sz val="14"/>
      <color theme="0"/>
      <name val="Avenir Next Demi Bold"/>
    </font>
    <font>
      <sz val="12"/>
      <color rgb="FF000000"/>
      <name val="Avenir Next Demi Bold"/>
    </font>
    <font>
      <sz val="12"/>
      <color theme="3" tint="0.59999389629810485"/>
      <name val="Avenir Next Demi Bold"/>
    </font>
    <font>
      <sz val="12"/>
      <color rgb="FFFF6600"/>
      <name val="Avenir Next Demi Bold"/>
    </font>
    <font>
      <sz val="12"/>
      <color theme="3" tint="0.39997558519241921"/>
      <name val="Avenir Next Demi Bold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u/>
      <sz val="14"/>
      <color rgb="FFFFF626"/>
      <name val="Avenir Next Demi Bold"/>
    </font>
    <font>
      <sz val="12"/>
      <color rgb="FFFFF626"/>
      <name val="Avenir Next Demi Bold"/>
    </font>
    <font>
      <sz val="10"/>
      <color rgb="FFE20202"/>
      <name val="Avenir Next Demi Bold"/>
    </font>
    <font>
      <sz val="12"/>
      <color theme="1"/>
      <name val="Calibri (Body)"/>
    </font>
  </fonts>
  <fills count="8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22A8DD"/>
        <bgColor indexed="64"/>
      </patternFill>
    </fill>
    <fill>
      <patternFill patternType="solid">
        <fgColor rgb="FFD9D9D9"/>
        <bgColor rgb="FF000000"/>
      </patternFill>
    </fill>
    <fill>
      <patternFill patternType="solid">
        <fgColor rgb="FFFFFF0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590">
    <xf numFmtId="0" fontId="0" fillId="0" borderId="0"/>
    <xf numFmtId="9" fontId="1" fillId="0" borderId="0" applyFon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</cellStyleXfs>
  <cellXfs count="98">
    <xf numFmtId="0" fontId="0" fillId="0" borderId="0" xfId="0"/>
    <xf numFmtId="0" fontId="0" fillId="0" borderId="0" xfId="0" applyFont="1"/>
    <xf numFmtId="0" fontId="3" fillId="0" borderId="0" xfId="0" applyFont="1"/>
    <xf numFmtId="0" fontId="4" fillId="0" borderId="0" xfId="0" applyFont="1"/>
    <xf numFmtId="0" fontId="2" fillId="0" borderId="0" xfId="0" applyFont="1"/>
    <xf numFmtId="0" fontId="5" fillId="0" borderId="0" xfId="0" applyFont="1" applyAlignment="1">
      <alignment horizontal="center"/>
    </xf>
    <xf numFmtId="12" fontId="2" fillId="0" borderId="0" xfId="0" applyNumberFormat="1" applyFont="1" applyAlignment="1">
      <alignment horizontal="left"/>
    </xf>
    <xf numFmtId="0" fontId="6" fillId="0" borderId="0" xfId="0" applyFont="1" applyAlignment="1">
      <alignment horizontal="center"/>
    </xf>
    <xf numFmtId="0" fontId="7" fillId="3" borderId="0" xfId="0" applyFont="1" applyFill="1" applyAlignment="1">
      <alignment horizontal="center" vertical="center" wrapText="1"/>
    </xf>
    <xf numFmtId="0" fontId="10" fillId="0" borderId="0" xfId="0" applyFont="1" applyAlignment="1">
      <alignment horizontal="center"/>
    </xf>
    <xf numFmtId="0" fontId="11" fillId="4" borderId="1" xfId="0" applyFont="1" applyFill="1" applyBorder="1" applyAlignment="1">
      <alignment horizontal="center"/>
    </xf>
    <xf numFmtId="0" fontId="11" fillId="4" borderId="2" xfId="0" applyFont="1" applyFill="1" applyBorder="1" applyAlignment="1">
      <alignment horizontal="center"/>
    </xf>
    <xf numFmtId="0" fontId="6" fillId="4" borderId="3" xfId="0" applyFont="1" applyFill="1" applyBorder="1" applyAlignment="1">
      <alignment horizontal="center"/>
    </xf>
    <xf numFmtId="0" fontId="5" fillId="0" borderId="4" xfId="0" applyFont="1" applyFill="1" applyBorder="1" applyAlignment="1">
      <alignment horizontal="center"/>
    </xf>
    <xf numFmtId="0" fontId="5" fillId="0" borderId="5" xfId="0" applyFont="1" applyFill="1" applyBorder="1" applyAlignment="1">
      <alignment horizontal="center"/>
    </xf>
    <xf numFmtId="0" fontId="5" fillId="2" borderId="6" xfId="0" applyFont="1" applyFill="1" applyBorder="1" applyAlignment="1">
      <alignment horizontal="center"/>
    </xf>
    <xf numFmtId="0" fontId="5" fillId="2" borderId="7" xfId="0" applyFont="1" applyFill="1" applyBorder="1" applyAlignment="1">
      <alignment horizontal="center"/>
    </xf>
    <xf numFmtId="0" fontId="5" fillId="2" borderId="8" xfId="0" applyFont="1" applyFill="1" applyBorder="1" applyAlignment="1">
      <alignment horizontal="center"/>
    </xf>
    <xf numFmtId="0" fontId="6" fillId="4" borderId="1" xfId="0" applyFont="1" applyFill="1" applyBorder="1" applyAlignment="1">
      <alignment horizontal="center"/>
    </xf>
    <xf numFmtId="0" fontId="5" fillId="0" borderId="9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/>
    </xf>
    <xf numFmtId="0" fontId="5" fillId="0" borderId="10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11" xfId="0" applyFont="1" applyBorder="1" applyAlignment="1">
      <alignment horizontal="center"/>
    </xf>
    <xf numFmtId="0" fontId="10" fillId="0" borderId="0" xfId="0" applyFont="1" applyFill="1" applyBorder="1" applyAlignment="1">
      <alignment horizontal="center"/>
    </xf>
    <xf numFmtId="9" fontId="5" fillId="0" borderId="12" xfId="1" applyFont="1" applyBorder="1" applyAlignment="1">
      <alignment horizontal="center"/>
    </xf>
    <xf numFmtId="9" fontId="5" fillId="0" borderId="13" xfId="1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5" fillId="0" borderId="0" xfId="0" applyFont="1" applyFill="1" applyAlignment="1">
      <alignment horizontal="center"/>
    </xf>
    <xf numFmtId="0" fontId="5" fillId="2" borderId="1" xfId="0" applyFont="1" applyFill="1" applyBorder="1" applyAlignment="1">
      <alignment horizontal="center"/>
    </xf>
    <xf numFmtId="9" fontId="5" fillId="0" borderId="1" xfId="1" applyNumberFormat="1" applyFont="1" applyBorder="1" applyAlignment="1">
      <alignment horizontal="center"/>
    </xf>
    <xf numFmtId="9" fontId="5" fillId="2" borderId="1" xfId="0" applyNumberFormat="1" applyFont="1" applyFill="1" applyBorder="1" applyAlignment="1">
      <alignment horizontal="center"/>
    </xf>
    <xf numFmtId="165" fontId="5" fillId="0" borderId="0" xfId="0" applyNumberFormat="1" applyFont="1" applyAlignment="1">
      <alignment horizontal="center"/>
    </xf>
    <xf numFmtId="9" fontId="5" fillId="0" borderId="1" xfId="1" applyFont="1" applyBorder="1" applyAlignment="1">
      <alignment horizontal="center"/>
    </xf>
    <xf numFmtId="0" fontId="5" fillId="2" borderId="2" xfId="0" applyFont="1" applyFill="1" applyBorder="1" applyAlignment="1">
      <alignment horizontal="center"/>
    </xf>
    <xf numFmtId="9" fontId="5" fillId="2" borderId="1" xfId="1" applyFont="1" applyFill="1" applyBorder="1" applyAlignment="1">
      <alignment horizontal="center"/>
    </xf>
    <xf numFmtId="0" fontId="12" fillId="0" borderId="0" xfId="0" applyFont="1" applyBorder="1" applyAlignment="1">
      <alignment horizontal="center"/>
    </xf>
    <xf numFmtId="0" fontId="12" fillId="0" borderId="0" xfId="0" applyFont="1" applyFill="1" applyBorder="1" applyAlignment="1">
      <alignment horizontal="center"/>
    </xf>
    <xf numFmtId="0" fontId="5" fillId="0" borderId="0" xfId="0" quotePrefix="1" applyFont="1" applyFill="1" applyBorder="1" applyAlignment="1">
      <alignment horizontal="center"/>
    </xf>
    <xf numFmtId="0" fontId="5" fillId="0" borderId="0" xfId="0" applyFont="1" applyAlignment="1">
      <alignment horizontal="left"/>
    </xf>
    <xf numFmtId="0" fontId="10" fillId="0" borderId="9" xfId="0" applyFont="1" applyFill="1" applyBorder="1" applyAlignment="1">
      <alignment horizontal="center"/>
    </xf>
    <xf numFmtId="0" fontId="5" fillId="0" borderId="9" xfId="0" applyFont="1" applyBorder="1" applyAlignment="1">
      <alignment horizontal="center"/>
    </xf>
    <xf numFmtId="0" fontId="12" fillId="0" borderId="0" xfId="0" applyFont="1" applyAlignment="1">
      <alignment horizontal="center"/>
    </xf>
    <xf numFmtId="164" fontId="5" fillId="0" borderId="0" xfId="0" applyNumberFormat="1" applyFont="1" applyAlignment="1">
      <alignment horizontal="center"/>
    </xf>
    <xf numFmtId="164" fontId="5" fillId="0" borderId="0" xfId="0" applyNumberFormat="1" applyFont="1" applyBorder="1" applyAlignment="1">
      <alignment horizontal="center"/>
    </xf>
    <xf numFmtId="2" fontId="5" fillId="0" borderId="0" xfId="0" applyNumberFormat="1" applyFont="1" applyAlignment="1">
      <alignment horizontal="left" indent="2"/>
    </xf>
    <xf numFmtId="164" fontId="10" fillId="0" borderId="5" xfId="0" applyNumberFormat="1" applyFont="1" applyFill="1" applyBorder="1" applyAlignment="1">
      <alignment horizontal="center"/>
    </xf>
    <xf numFmtId="164" fontId="10" fillId="0" borderId="0" xfId="0" applyNumberFormat="1" applyFont="1" applyFill="1" applyBorder="1" applyAlignment="1">
      <alignment horizontal="center"/>
    </xf>
    <xf numFmtId="164" fontId="5" fillId="0" borderId="0" xfId="0" applyNumberFormat="1" applyFont="1" applyFill="1" applyBorder="1" applyAlignment="1">
      <alignment horizontal="center"/>
    </xf>
    <xf numFmtId="164" fontId="6" fillId="0" borderId="0" xfId="0" applyNumberFormat="1" applyFont="1" applyFill="1" applyBorder="1" applyAlignment="1">
      <alignment horizontal="center"/>
    </xf>
    <xf numFmtId="164" fontId="13" fillId="0" borderId="0" xfId="0" applyNumberFormat="1" applyFont="1" applyFill="1" applyBorder="1" applyAlignment="1">
      <alignment horizontal="center"/>
    </xf>
    <xf numFmtId="164" fontId="14" fillId="0" borderId="0" xfId="0" applyNumberFormat="1" applyFont="1" applyFill="1" applyBorder="1" applyAlignment="1">
      <alignment horizontal="center"/>
    </xf>
    <xf numFmtId="164" fontId="15" fillId="0" borderId="0" xfId="0" applyNumberFormat="1" applyFont="1" applyFill="1" applyBorder="1" applyAlignment="1">
      <alignment horizontal="center"/>
    </xf>
    <xf numFmtId="0" fontId="6" fillId="4" borderId="14" xfId="0" applyFont="1" applyFill="1" applyBorder="1" applyAlignment="1">
      <alignment horizontal="center"/>
    </xf>
    <xf numFmtId="0" fontId="6" fillId="4" borderId="15" xfId="0" applyFont="1" applyFill="1" applyBorder="1" applyAlignment="1">
      <alignment horizontal="center"/>
    </xf>
    <xf numFmtId="0" fontId="7" fillId="0" borderId="0" xfId="0" applyFont="1" applyFill="1" applyAlignment="1">
      <alignment horizontal="center" vertical="center" wrapText="1"/>
    </xf>
    <xf numFmtId="0" fontId="6" fillId="5" borderId="0" xfId="0" applyFont="1" applyFill="1" applyAlignment="1">
      <alignment horizontal="center"/>
    </xf>
    <xf numFmtId="0" fontId="7" fillId="5" borderId="0" xfId="0" applyFont="1" applyFill="1" applyAlignment="1">
      <alignment horizontal="center" vertical="center" wrapText="1"/>
    </xf>
    <xf numFmtId="0" fontId="10" fillId="5" borderId="0" xfId="0" applyFont="1" applyFill="1" applyAlignment="1">
      <alignment horizontal="center"/>
    </xf>
    <xf numFmtId="0" fontId="5" fillId="5" borderId="0" xfId="0" applyFont="1" applyFill="1" applyAlignment="1">
      <alignment horizontal="center"/>
    </xf>
    <xf numFmtId="0" fontId="18" fillId="4" borderId="1" xfId="0" applyFont="1" applyFill="1" applyBorder="1" applyAlignment="1">
      <alignment horizontal="center"/>
    </xf>
    <xf numFmtId="0" fontId="18" fillId="4" borderId="2" xfId="0" applyFont="1" applyFill="1" applyBorder="1" applyAlignment="1">
      <alignment horizontal="center"/>
    </xf>
    <xf numFmtId="0" fontId="19" fillId="4" borderId="3" xfId="0" applyFont="1" applyFill="1" applyBorder="1" applyAlignment="1">
      <alignment horizontal="center"/>
    </xf>
    <xf numFmtId="0" fontId="19" fillId="4" borderId="1" xfId="0" applyFont="1" applyFill="1" applyBorder="1" applyAlignment="1">
      <alignment horizontal="center"/>
    </xf>
    <xf numFmtId="0" fontId="19" fillId="4" borderId="14" xfId="0" applyFont="1" applyFill="1" applyBorder="1" applyAlignment="1">
      <alignment horizontal="center"/>
    </xf>
    <xf numFmtId="0" fontId="19" fillId="4" borderId="15" xfId="0" applyFont="1" applyFill="1" applyBorder="1" applyAlignment="1">
      <alignment horizontal="center"/>
    </xf>
    <xf numFmtId="0" fontId="5" fillId="0" borderId="15" xfId="0" applyFont="1" applyFill="1" applyBorder="1" applyAlignment="1">
      <alignment horizontal="center"/>
    </xf>
    <xf numFmtId="0" fontId="5" fillId="0" borderId="16" xfId="0" applyFont="1" applyFill="1" applyBorder="1" applyAlignment="1">
      <alignment horizontal="center"/>
    </xf>
    <xf numFmtId="164" fontId="5" fillId="0" borderId="16" xfId="0" applyNumberFormat="1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/>
    </xf>
    <xf numFmtId="165" fontId="5" fillId="0" borderId="1" xfId="0" applyNumberFormat="1" applyFont="1" applyFill="1" applyBorder="1" applyAlignment="1">
      <alignment horizontal="center"/>
    </xf>
    <xf numFmtId="165" fontId="5" fillId="0" borderId="0" xfId="0" applyNumberFormat="1" applyFont="1" applyFill="1" applyAlignment="1">
      <alignment horizontal="center"/>
    </xf>
    <xf numFmtId="0" fontId="2" fillId="0" borderId="0" xfId="0" applyFont="1" applyAlignment="1">
      <alignment horizontal="left"/>
    </xf>
    <xf numFmtId="0" fontId="0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164" fontId="5" fillId="0" borderId="5" xfId="0" applyNumberFormat="1" applyFont="1" applyFill="1" applyBorder="1" applyAlignment="1">
      <alignment horizontal="center"/>
    </xf>
    <xf numFmtId="0" fontId="12" fillId="0" borderId="5" xfId="0" applyFont="1" applyBorder="1" applyAlignment="1">
      <alignment horizontal="center"/>
    </xf>
    <xf numFmtId="0" fontId="12" fillId="0" borderId="9" xfId="0" applyFont="1" applyBorder="1" applyAlignment="1">
      <alignment horizontal="center"/>
    </xf>
    <xf numFmtId="0" fontId="10" fillId="6" borderId="0" xfId="0" applyFont="1" applyFill="1" applyAlignment="1">
      <alignment horizontal="center"/>
    </xf>
    <xf numFmtId="164" fontId="10" fillId="0" borderId="0" xfId="0" applyNumberFormat="1" applyFont="1" applyAlignment="1">
      <alignment horizontal="center"/>
    </xf>
    <xf numFmtId="0" fontId="10" fillId="0" borderId="16" xfId="0" applyFont="1" applyFill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15" xfId="0" applyFont="1" applyBorder="1" applyAlignment="1">
      <alignment horizontal="center"/>
    </xf>
    <xf numFmtId="0" fontId="5" fillId="0" borderId="16" xfId="0" applyFont="1" applyBorder="1" applyAlignment="1">
      <alignment horizontal="center"/>
    </xf>
    <xf numFmtId="0" fontId="4" fillId="0" borderId="4" xfId="0" applyFont="1" applyBorder="1"/>
    <xf numFmtId="0" fontId="0" fillId="0" borderId="5" xfId="0" applyBorder="1"/>
    <xf numFmtId="0" fontId="0" fillId="0" borderId="17" xfId="0" applyBorder="1"/>
    <xf numFmtId="0" fontId="0" fillId="0" borderId="9" xfId="0" applyBorder="1"/>
    <xf numFmtId="0" fontId="0" fillId="0" borderId="0" xfId="0" applyBorder="1"/>
    <xf numFmtId="0" fontId="0" fillId="0" borderId="18" xfId="0" applyBorder="1"/>
    <xf numFmtId="0" fontId="2" fillId="0" borderId="9" xfId="0" applyFont="1" applyBorder="1"/>
    <xf numFmtId="0" fontId="0" fillId="0" borderId="15" xfId="0" applyBorder="1"/>
    <xf numFmtId="0" fontId="0" fillId="0" borderId="16" xfId="0" applyBorder="1"/>
    <xf numFmtId="0" fontId="0" fillId="0" borderId="19" xfId="0" applyBorder="1"/>
    <xf numFmtId="0" fontId="4" fillId="7" borderId="0" xfId="0" applyFont="1" applyFill="1"/>
    <xf numFmtId="164" fontId="12" fillId="0" borderId="0" xfId="0" applyNumberFormat="1" applyFont="1" applyAlignment="1">
      <alignment horizontal="center"/>
    </xf>
    <xf numFmtId="0" fontId="21" fillId="0" borderId="0" xfId="0" applyFont="1"/>
  </cellXfs>
  <cellStyles count="590">
    <cellStyle name="Followed Hyperlink" xfId="3" builtinId="9" hidden="1"/>
    <cellStyle name="Followed Hyperlink" xfId="5" builtinId="9" hidden="1"/>
    <cellStyle name="Followed Hyperlink" xfId="7" builtinId="9" hidden="1"/>
    <cellStyle name="Followed Hyperlink" xfId="9" builtinId="9" hidden="1"/>
    <cellStyle name="Followed Hyperlink" xfId="11" builtinId="9" hidden="1"/>
    <cellStyle name="Followed Hyperlink" xfId="13" builtinId="9" hidden="1"/>
    <cellStyle name="Followed Hyperlink" xfId="15" builtinId="9" hidden="1"/>
    <cellStyle name="Followed Hyperlink" xfId="17" builtinId="9" hidden="1"/>
    <cellStyle name="Followed Hyperlink" xfId="19" builtinId="9" hidden="1"/>
    <cellStyle name="Followed Hyperlink" xfId="21" builtinId="9" hidden="1"/>
    <cellStyle name="Followed Hyperlink" xfId="23" builtinId="9" hidden="1"/>
    <cellStyle name="Followed Hyperlink" xfId="25" builtinId="9" hidden="1"/>
    <cellStyle name="Followed Hyperlink" xfId="27" builtinId="9" hidden="1"/>
    <cellStyle name="Followed Hyperlink" xfId="29" builtinId="9" hidden="1"/>
    <cellStyle name="Followed Hyperlink" xfId="31" builtinId="9" hidden="1"/>
    <cellStyle name="Followed Hyperlink" xfId="33" builtinId="9" hidden="1"/>
    <cellStyle name="Followed Hyperlink" xfId="35" builtinId="9" hidden="1"/>
    <cellStyle name="Followed Hyperlink" xfId="37" builtinId="9" hidden="1"/>
    <cellStyle name="Followed Hyperlink" xfId="39" builtinId="9" hidden="1"/>
    <cellStyle name="Followed Hyperlink" xfId="41" builtinId="9" hidden="1"/>
    <cellStyle name="Followed Hyperlink" xfId="43" builtinId="9" hidden="1"/>
    <cellStyle name="Followed Hyperlink" xfId="45" builtinId="9" hidden="1"/>
    <cellStyle name="Followed Hyperlink" xfId="47" builtinId="9" hidden="1"/>
    <cellStyle name="Followed Hyperlink" xfId="49" builtinId="9" hidden="1"/>
    <cellStyle name="Followed Hyperlink" xfId="51" builtinId="9" hidden="1"/>
    <cellStyle name="Followed Hyperlink" xfId="53" builtinId="9" hidden="1"/>
    <cellStyle name="Followed Hyperlink" xfId="55" builtinId="9" hidden="1"/>
    <cellStyle name="Followed Hyperlink" xfId="57" builtinId="9" hidden="1"/>
    <cellStyle name="Followed Hyperlink" xfId="59" builtinId="9" hidden="1"/>
    <cellStyle name="Followed Hyperlink" xfId="61" builtinId="9" hidden="1"/>
    <cellStyle name="Followed Hyperlink" xfId="63" builtinId="9" hidden="1"/>
    <cellStyle name="Followed Hyperlink" xfId="65" builtinId="9" hidden="1"/>
    <cellStyle name="Followed Hyperlink" xfId="67" builtinId="9" hidden="1"/>
    <cellStyle name="Followed Hyperlink" xfId="69" builtinId="9" hidden="1"/>
    <cellStyle name="Followed Hyperlink" xfId="71" builtinId="9" hidden="1"/>
    <cellStyle name="Followed Hyperlink" xfId="73" builtinId="9" hidden="1"/>
    <cellStyle name="Followed Hyperlink" xfId="75" builtinId="9" hidden="1"/>
    <cellStyle name="Followed Hyperlink" xfId="77" builtinId="9" hidden="1"/>
    <cellStyle name="Followed Hyperlink" xfId="79" builtinId="9" hidden="1"/>
    <cellStyle name="Followed Hyperlink" xfId="81" builtinId="9" hidden="1"/>
    <cellStyle name="Followed Hyperlink" xfId="83" builtinId="9" hidden="1"/>
    <cellStyle name="Followed Hyperlink" xfId="85" builtinId="9" hidden="1"/>
    <cellStyle name="Followed Hyperlink" xfId="87" builtinId="9" hidden="1"/>
    <cellStyle name="Followed Hyperlink" xfId="89" builtinId="9" hidden="1"/>
    <cellStyle name="Followed Hyperlink" xfId="91" builtinId="9" hidden="1"/>
    <cellStyle name="Followed Hyperlink" xfId="93" builtinId="9" hidden="1"/>
    <cellStyle name="Followed Hyperlink" xfId="95" builtinId="9" hidden="1"/>
    <cellStyle name="Followed Hyperlink" xfId="97" builtinId="9" hidden="1"/>
    <cellStyle name="Followed Hyperlink" xfId="99" builtinId="9" hidden="1"/>
    <cellStyle name="Followed Hyperlink" xfId="101" builtinId="9" hidden="1"/>
    <cellStyle name="Followed Hyperlink" xfId="103" builtinId="9" hidden="1"/>
    <cellStyle name="Followed Hyperlink" xfId="105" builtinId="9" hidden="1"/>
    <cellStyle name="Followed Hyperlink" xfId="107" builtinId="9" hidden="1"/>
    <cellStyle name="Followed Hyperlink" xfId="109" builtinId="9" hidden="1"/>
    <cellStyle name="Followed Hyperlink" xfId="111" builtinId="9" hidden="1"/>
    <cellStyle name="Followed Hyperlink" xfId="113" builtinId="9" hidden="1"/>
    <cellStyle name="Followed Hyperlink" xfId="115" builtinId="9" hidden="1"/>
    <cellStyle name="Followed Hyperlink" xfId="117" builtinId="9" hidden="1"/>
    <cellStyle name="Followed Hyperlink" xfId="119" builtinId="9" hidden="1"/>
    <cellStyle name="Followed Hyperlink" xfId="121" builtinId="9" hidden="1"/>
    <cellStyle name="Followed Hyperlink" xfId="123" builtinId="9" hidden="1"/>
    <cellStyle name="Followed Hyperlink" xfId="125" builtinId="9" hidden="1"/>
    <cellStyle name="Followed Hyperlink" xfId="127" builtinId="9" hidden="1"/>
    <cellStyle name="Followed Hyperlink" xfId="129" builtinId="9" hidden="1"/>
    <cellStyle name="Followed Hyperlink" xfId="131" builtinId="9" hidden="1"/>
    <cellStyle name="Followed Hyperlink" xfId="133" builtinId="9" hidden="1"/>
    <cellStyle name="Followed Hyperlink" xfId="135" builtinId="9" hidden="1"/>
    <cellStyle name="Followed Hyperlink" xfId="137" builtinId="9" hidden="1"/>
    <cellStyle name="Followed Hyperlink" xfId="139" builtinId="9" hidden="1"/>
    <cellStyle name="Followed Hyperlink" xfId="141" builtinId="9" hidden="1"/>
    <cellStyle name="Followed Hyperlink" xfId="143" builtinId="9" hidden="1"/>
    <cellStyle name="Followed Hyperlink" xfId="145" builtinId="9" hidden="1"/>
    <cellStyle name="Followed Hyperlink" xfId="147" builtinId="9" hidden="1"/>
    <cellStyle name="Followed Hyperlink" xfId="149" builtinId="9" hidden="1"/>
    <cellStyle name="Followed Hyperlink" xfId="151" builtinId="9" hidden="1"/>
    <cellStyle name="Followed Hyperlink" xfId="153" builtinId="9" hidden="1"/>
    <cellStyle name="Followed Hyperlink" xfId="155" builtinId="9" hidden="1"/>
    <cellStyle name="Followed Hyperlink" xfId="157" builtinId="9" hidden="1"/>
    <cellStyle name="Followed Hyperlink" xfId="159" builtinId="9" hidden="1"/>
    <cellStyle name="Followed Hyperlink" xfId="161" builtinId="9" hidden="1"/>
    <cellStyle name="Followed Hyperlink" xfId="163" builtinId="9" hidden="1"/>
    <cellStyle name="Followed Hyperlink" xfId="165" builtinId="9" hidden="1"/>
    <cellStyle name="Followed Hyperlink" xfId="167" builtinId="9" hidden="1"/>
    <cellStyle name="Followed Hyperlink" xfId="169" builtinId="9" hidden="1"/>
    <cellStyle name="Followed Hyperlink" xfId="171" builtinId="9" hidden="1"/>
    <cellStyle name="Followed Hyperlink" xfId="173" builtinId="9" hidden="1"/>
    <cellStyle name="Followed Hyperlink" xfId="175" builtinId="9" hidden="1"/>
    <cellStyle name="Followed Hyperlink" xfId="177" builtinId="9" hidden="1"/>
    <cellStyle name="Followed Hyperlink" xfId="179" builtinId="9" hidden="1"/>
    <cellStyle name="Followed Hyperlink" xfId="181" builtinId="9" hidden="1"/>
    <cellStyle name="Followed Hyperlink" xfId="183" builtinId="9" hidden="1"/>
    <cellStyle name="Followed Hyperlink" xfId="185" builtinId="9" hidden="1"/>
    <cellStyle name="Followed Hyperlink" xfId="187" builtinId="9" hidden="1"/>
    <cellStyle name="Followed Hyperlink" xfId="189" builtinId="9" hidden="1"/>
    <cellStyle name="Followed Hyperlink" xfId="191" builtinId="9" hidden="1"/>
    <cellStyle name="Followed Hyperlink" xfId="193" builtinId="9" hidden="1"/>
    <cellStyle name="Followed Hyperlink" xfId="195" builtinId="9" hidden="1"/>
    <cellStyle name="Followed Hyperlink" xfId="197" builtinId="9" hidden="1"/>
    <cellStyle name="Followed Hyperlink" xfId="199" builtinId="9" hidden="1"/>
    <cellStyle name="Followed Hyperlink" xfId="201" builtinId="9" hidden="1"/>
    <cellStyle name="Followed Hyperlink" xfId="203" builtinId="9" hidden="1"/>
    <cellStyle name="Followed Hyperlink" xfId="205" builtinId="9" hidden="1"/>
    <cellStyle name="Followed Hyperlink" xfId="207" builtinId="9" hidden="1"/>
    <cellStyle name="Followed Hyperlink" xfId="209" builtinId="9" hidden="1"/>
    <cellStyle name="Followed Hyperlink" xfId="211" builtinId="9" hidden="1"/>
    <cellStyle name="Followed Hyperlink" xfId="213" builtinId="9" hidden="1"/>
    <cellStyle name="Followed Hyperlink" xfId="215" builtinId="9" hidden="1"/>
    <cellStyle name="Followed Hyperlink" xfId="217" builtinId="9" hidden="1"/>
    <cellStyle name="Followed Hyperlink" xfId="219" builtinId="9" hidden="1"/>
    <cellStyle name="Followed Hyperlink" xfId="221" builtinId="9" hidden="1"/>
    <cellStyle name="Followed Hyperlink" xfId="223" builtinId="9" hidden="1"/>
    <cellStyle name="Followed Hyperlink" xfId="225" builtinId="9" hidden="1"/>
    <cellStyle name="Followed Hyperlink" xfId="227" builtinId="9" hidden="1"/>
    <cellStyle name="Followed Hyperlink" xfId="229" builtinId="9" hidden="1"/>
    <cellStyle name="Followed Hyperlink" xfId="231" builtinId="9" hidden="1"/>
    <cellStyle name="Followed Hyperlink" xfId="233" builtinId="9" hidden="1"/>
    <cellStyle name="Followed Hyperlink" xfId="235" builtinId="9" hidden="1"/>
    <cellStyle name="Followed Hyperlink" xfId="237" builtinId="9" hidden="1"/>
    <cellStyle name="Followed Hyperlink" xfId="239" builtinId="9" hidden="1"/>
    <cellStyle name="Followed Hyperlink" xfId="241" builtinId="9" hidden="1"/>
    <cellStyle name="Followed Hyperlink" xfId="243" builtinId="9" hidden="1"/>
    <cellStyle name="Followed Hyperlink" xfId="245" builtinId="9" hidden="1"/>
    <cellStyle name="Followed Hyperlink" xfId="247" builtinId="9" hidden="1"/>
    <cellStyle name="Followed Hyperlink" xfId="249" builtinId="9" hidden="1"/>
    <cellStyle name="Followed Hyperlink" xfId="251" builtinId="9" hidden="1"/>
    <cellStyle name="Followed Hyperlink" xfId="253" builtinId="9" hidden="1"/>
    <cellStyle name="Followed Hyperlink" xfId="255" builtinId="9" hidden="1"/>
    <cellStyle name="Followed Hyperlink" xfId="257" builtinId="9" hidden="1"/>
    <cellStyle name="Followed Hyperlink" xfId="259" builtinId="9" hidden="1"/>
    <cellStyle name="Followed Hyperlink" xfId="261" builtinId="9" hidden="1"/>
    <cellStyle name="Followed Hyperlink" xfId="263" builtinId="9" hidden="1"/>
    <cellStyle name="Followed Hyperlink" xfId="265" builtinId="9" hidden="1"/>
    <cellStyle name="Followed Hyperlink" xfId="267" builtinId="9" hidden="1"/>
    <cellStyle name="Followed Hyperlink" xfId="269" builtinId="9" hidden="1"/>
    <cellStyle name="Followed Hyperlink" xfId="271" builtinId="9" hidden="1"/>
    <cellStyle name="Followed Hyperlink" xfId="273" builtinId="9" hidden="1"/>
    <cellStyle name="Followed Hyperlink" xfId="275" builtinId="9" hidden="1"/>
    <cellStyle name="Followed Hyperlink" xfId="277" builtinId="9" hidden="1"/>
    <cellStyle name="Followed Hyperlink" xfId="279" builtinId="9" hidden="1"/>
    <cellStyle name="Followed Hyperlink" xfId="281" builtinId="9" hidden="1"/>
    <cellStyle name="Followed Hyperlink" xfId="283" builtinId="9" hidden="1"/>
    <cellStyle name="Followed Hyperlink" xfId="285" builtinId="9" hidden="1"/>
    <cellStyle name="Followed Hyperlink" xfId="287" builtinId="9" hidden="1"/>
    <cellStyle name="Followed Hyperlink" xfId="289" builtinId="9" hidden="1"/>
    <cellStyle name="Followed Hyperlink" xfId="291" builtinId="9" hidden="1"/>
    <cellStyle name="Followed Hyperlink" xfId="293" builtinId="9" hidden="1"/>
    <cellStyle name="Followed Hyperlink" xfId="295" builtinId="9" hidden="1"/>
    <cellStyle name="Followed Hyperlink" xfId="297" builtinId="9" hidden="1"/>
    <cellStyle name="Followed Hyperlink" xfId="299" builtinId="9" hidden="1"/>
    <cellStyle name="Followed Hyperlink" xfId="301" builtinId="9" hidden="1"/>
    <cellStyle name="Followed Hyperlink" xfId="303" builtinId="9" hidden="1"/>
    <cellStyle name="Followed Hyperlink" xfId="305" builtinId="9" hidden="1"/>
    <cellStyle name="Followed Hyperlink" xfId="307" builtinId="9" hidden="1"/>
    <cellStyle name="Followed Hyperlink" xfId="309" builtinId="9" hidden="1"/>
    <cellStyle name="Followed Hyperlink" xfId="311" builtinId="9" hidden="1"/>
    <cellStyle name="Followed Hyperlink" xfId="313" builtinId="9" hidden="1"/>
    <cellStyle name="Followed Hyperlink" xfId="315" builtinId="9" hidden="1"/>
    <cellStyle name="Followed Hyperlink" xfId="317" builtinId="9" hidden="1"/>
    <cellStyle name="Followed Hyperlink" xfId="319" builtinId="9" hidden="1"/>
    <cellStyle name="Followed Hyperlink" xfId="321" builtinId="9" hidden="1"/>
    <cellStyle name="Followed Hyperlink" xfId="323" builtinId="9" hidden="1"/>
    <cellStyle name="Followed Hyperlink" xfId="325" builtinId="9" hidden="1"/>
    <cellStyle name="Followed Hyperlink" xfId="327" builtinId="9" hidden="1"/>
    <cellStyle name="Followed Hyperlink" xfId="329" builtinId="9" hidden="1"/>
    <cellStyle name="Followed Hyperlink" xfId="331" builtinId="9" hidden="1"/>
    <cellStyle name="Followed Hyperlink" xfId="333" builtinId="9" hidden="1"/>
    <cellStyle name="Followed Hyperlink" xfId="335" builtinId="9" hidden="1"/>
    <cellStyle name="Followed Hyperlink" xfId="337" builtinId="9" hidden="1"/>
    <cellStyle name="Followed Hyperlink" xfId="339" builtinId="9" hidden="1"/>
    <cellStyle name="Followed Hyperlink" xfId="341" builtinId="9" hidden="1"/>
    <cellStyle name="Followed Hyperlink" xfId="343" builtinId="9" hidden="1"/>
    <cellStyle name="Followed Hyperlink" xfId="345" builtinId="9" hidden="1"/>
    <cellStyle name="Followed Hyperlink" xfId="347" builtinId="9" hidden="1"/>
    <cellStyle name="Followed Hyperlink" xfId="349" builtinId="9" hidden="1"/>
    <cellStyle name="Followed Hyperlink" xfId="351" builtinId="9" hidden="1"/>
    <cellStyle name="Followed Hyperlink" xfId="353" builtinId="9" hidden="1"/>
    <cellStyle name="Followed Hyperlink" xfId="355" builtinId="9" hidden="1"/>
    <cellStyle name="Followed Hyperlink" xfId="357" builtinId="9" hidden="1"/>
    <cellStyle name="Followed Hyperlink" xfId="359" builtinId="9" hidden="1"/>
    <cellStyle name="Followed Hyperlink" xfId="361" builtinId="9" hidden="1"/>
    <cellStyle name="Followed Hyperlink" xfId="363" builtinId="9" hidden="1"/>
    <cellStyle name="Followed Hyperlink" xfId="365" builtinId="9" hidden="1"/>
    <cellStyle name="Followed Hyperlink" xfId="367" builtinId="9" hidden="1"/>
    <cellStyle name="Followed Hyperlink" xfId="369" builtinId="9" hidden="1"/>
    <cellStyle name="Followed Hyperlink" xfId="371" builtinId="9" hidden="1"/>
    <cellStyle name="Followed Hyperlink" xfId="373" builtinId="9" hidden="1"/>
    <cellStyle name="Followed Hyperlink" xfId="375" builtinId="9" hidden="1"/>
    <cellStyle name="Followed Hyperlink" xfId="377" builtinId="9" hidden="1"/>
    <cellStyle name="Followed Hyperlink" xfId="379" builtinId="9" hidden="1"/>
    <cellStyle name="Followed Hyperlink" xfId="381" builtinId="9" hidden="1"/>
    <cellStyle name="Followed Hyperlink" xfId="383" builtinId="9" hidden="1"/>
    <cellStyle name="Followed Hyperlink" xfId="385" builtinId="9" hidden="1"/>
    <cellStyle name="Followed Hyperlink" xfId="387" builtinId="9" hidden="1"/>
    <cellStyle name="Followed Hyperlink" xfId="389" builtinId="9" hidden="1"/>
    <cellStyle name="Followed Hyperlink" xfId="391" builtinId="9" hidden="1"/>
    <cellStyle name="Followed Hyperlink" xfId="393" builtinId="9" hidden="1"/>
    <cellStyle name="Followed Hyperlink" xfId="395" builtinId="9" hidden="1"/>
    <cellStyle name="Followed Hyperlink" xfId="397" builtinId="9" hidden="1"/>
    <cellStyle name="Followed Hyperlink" xfId="399" builtinId="9" hidden="1"/>
    <cellStyle name="Followed Hyperlink" xfId="401" builtinId="9" hidden="1"/>
    <cellStyle name="Followed Hyperlink" xfId="403" builtinId="9" hidden="1"/>
    <cellStyle name="Followed Hyperlink" xfId="405" builtinId="9" hidden="1"/>
    <cellStyle name="Followed Hyperlink" xfId="407" builtinId="9" hidden="1"/>
    <cellStyle name="Followed Hyperlink" xfId="409" builtinId="9" hidden="1"/>
    <cellStyle name="Followed Hyperlink" xfId="411" builtinId="9" hidden="1"/>
    <cellStyle name="Followed Hyperlink" xfId="413" builtinId="9" hidden="1"/>
    <cellStyle name="Followed Hyperlink" xfId="415" builtinId="9" hidden="1"/>
    <cellStyle name="Followed Hyperlink" xfId="417" builtinId="9" hidden="1"/>
    <cellStyle name="Followed Hyperlink" xfId="419" builtinId="9" hidden="1"/>
    <cellStyle name="Followed Hyperlink" xfId="421" builtinId="9" hidden="1"/>
    <cellStyle name="Followed Hyperlink" xfId="423" builtinId="9" hidden="1"/>
    <cellStyle name="Followed Hyperlink" xfId="425" builtinId="9" hidden="1"/>
    <cellStyle name="Followed Hyperlink" xfId="427" builtinId="9" hidden="1"/>
    <cellStyle name="Followed Hyperlink" xfId="429" builtinId="9" hidden="1"/>
    <cellStyle name="Followed Hyperlink" xfId="431" builtinId="9" hidden="1"/>
    <cellStyle name="Followed Hyperlink" xfId="433" builtinId="9" hidden="1"/>
    <cellStyle name="Followed Hyperlink" xfId="435" builtinId="9" hidden="1"/>
    <cellStyle name="Followed Hyperlink" xfId="437" builtinId="9" hidden="1"/>
    <cellStyle name="Followed Hyperlink" xfId="439" builtinId="9" hidden="1"/>
    <cellStyle name="Followed Hyperlink" xfId="441" builtinId="9" hidden="1"/>
    <cellStyle name="Followed Hyperlink" xfId="443" builtinId="9" hidden="1"/>
    <cellStyle name="Followed Hyperlink" xfId="445" builtinId="9" hidden="1"/>
    <cellStyle name="Followed Hyperlink" xfId="447" builtinId="9" hidden="1"/>
    <cellStyle name="Followed Hyperlink" xfId="449" builtinId="9" hidden="1"/>
    <cellStyle name="Followed Hyperlink" xfId="451" builtinId="9" hidden="1"/>
    <cellStyle name="Followed Hyperlink" xfId="453" builtinId="9" hidden="1"/>
    <cellStyle name="Followed Hyperlink" xfId="455" builtinId="9" hidden="1"/>
    <cellStyle name="Followed Hyperlink" xfId="457" builtinId="9" hidden="1"/>
    <cellStyle name="Followed Hyperlink" xfId="459" builtinId="9" hidden="1"/>
    <cellStyle name="Followed Hyperlink" xfId="461" builtinId="9" hidden="1"/>
    <cellStyle name="Followed Hyperlink" xfId="463" builtinId="9" hidden="1"/>
    <cellStyle name="Followed Hyperlink" xfId="465" builtinId="9" hidden="1"/>
    <cellStyle name="Followed Hyperlink" xfId="467" builtinId="9" hidden="1"/>
    <cellStyle name="Followed Hyperlink" xfId="469" builtinId="9" hidden="1"/>
    <cellStyle name="Followed Hyperlink" xfId="471" builtinId="9" hidden="1"/>
    <cellStyle name="Followed Hyperlink" xfId="473" builtinId="9" hidden="1"/>
    <cellStyle name="Followed Hyperlink" xfId="475" builtinId="9" hidden="1"/>
    <cellStyle name="Followed Hyperlink" xfId="477" builtinId="9" hidden="1"/>
    <cellStyle name="Followed Hyperlink" xfId="479" builtinId="9" hidden="1"/>
    <cellStyle name="Followed Hyperlink" xfId="481" builtinId="9" hidden="1"/>
    <cellStyle name="Followed Hyperlink" xfId="483" builtinId="9" hidden="1"/>
    <cellStyle name="Followed Hyperlink" xfId="485" builtinId="9" hidden="1"/>
    <cellStyle name="Followed Hyperlink" xfId="487" builtinId="9" hidden="1"/>
    <cellStyle name="Followed Hyperlink" xfId="489" builtinId="9" hidden="1"/>
    <cellStyle name="Followed Hyperlink" xfId="491" builtinId="9" hidden="1"/>
    <cellStyle name="Followed Hyperlink" xfId="493" builtinId="9" hidden="1"/>
    <cellStyle name="Followed Hyperlink" xfId="495" builtinId="9" hidden="1"/>
    <cellStyle name="Followed Hyperlink" xfId="497" builtinId="9" hidden="1"/>
    <cellStyle name="Followed Hyperlink" xfId="499" builtinId="9" hidden="1"/>
    <cellStyle name="Followed Hyperlink" xfId="501" builtinId="9" hidden="1"/>
    <cellStyle name="Followed Hyperlink" xfId="503" builtinId="9" hidden="1"/>
    <cellStyle name="Followed Hyperlink" xfId="505" builtinId="9" hidden="1"/>
    <cellStyle name="Followed Hyperlink" xfId="507" builtinId="9" hidden="1"/>
    <cellStyle name="Followed Hyperlink" xfId="509" builtinId="9" hidden="1"/>
    <cellStyle name="Followed Hyperlink" xfId="511" builtinId="9" hidden="1"/>
    <cellStyle name="Followed Hyperlink" xfId="513" builtinId="9" hidden="1"/>
    <cellStyle name="Followed Hyperlink" xfId="515" builtinId="9" hidden="1"/>
    <cellStyle name="Followed Hyperlink" xfId="517" builtinId="9" hidden="1"/>
    <cellStyle name="Followed Hyperlink" xfId="519" builtinId="9" hidden="1"/>
    <cellStyle name="Followed Hyperlink" xfId="521" builtinId="9" hidden="1"/>
    <cellStyle name="Followed Hyperlink" xfId="523" builtinId="9" hidden="1"/>
    <cellStyle name="Followed Hyperlink" xfId="525" builtinId="9" hidden="1"/>
    <cellStyle name="Followed Hyperlink" xfId="527" builtinId="9" hidden="1"/>
    <cellStyle name="Followed Hyperlink" xfId="529" builtinId="9" hidden="1"/>
    <cellStyle name="Followed Hyperlink" xfId="531" builtinId="9" hidden="1"/>
    <cellStyle name="Followed Hyperlink" xfId="533" builtinId="9" hidden="1"/>
    <cellStyle name="Followed Hyperlink" xfId="535" builtinId="9" hidden="1"/>
    <cellStyle name="Followed Hyperlink" xfId="537" builtinId="9" hidden="1"/>
    <cellStyle name="Followed Hyperlink" xfId="539" builtinId="9" hidden="1"/>
    <cellStyle name="Followed Hyperlink" xfId="541" builtinId="9" hidden="1"/>
    <cellStyle name="Followed Hyperlink" xfId="543" builtinId="9" hidden="1"/>
    <cellStyle name="Followed Hyperlink" xfId="545" builtinId="9" hidden="1"/>
    <cellStyle name="Followed Hyperlink" xfId="547" builtinId="9" hidden="1"/>
    <cellStyle name="Followed Hyperlink" xfId="549" builtinId="9" hidden="1"/>
    <cellStyle name="Followed Hyperlink" xfId="551" builtinId="9" hidden="1"/>
    <cellStyle name="Followed Hyperlink" xfId="553" builtinId="9" hidden="1"/>
    <cellStyle name="Followed Hyperlink" xfId="555" builtinId="9" hidden="1"/>
    <cellStyle name="Followed Hyperlink" xfId="557" builtinId="9" hidden="1"/>
    <cellStyle name="Followed Hyperlink" xfId="559" builtinId="9" hidden="1"/>
    <cellStyle name="Followed Hyperlink" xfId="561" builtinId="9" hidden="1"/>
    <cellStyle name="Followed Hyperlink" xfId="563" builtinId="9" hidden="1"/>
    <cellStyle name="Followed Hyperlink" xfId="565" builtinId="9" hidden="1"/>
    <cellStyle name="Followed Hyperlink" xfId="567" builtinId="9" hidden="1"/>
    <cellStyle name="Followed Hyperlink" xfId="569" builtinId="9" hidden="1"/>
    <cellStyle name="Followed Hyperlink" xfId="571" builtinId="9" hidden="1"/>
    <cellStyle name="Followed Hyperlink" xfId="573" builtinId="9" hidden="1"/>
    <cellStyle name="Followed Hyperlink" xfId="575" builtinId="9" hidden="1"/>
    <cellStyle name="Followed Hyperlink" xfId="577" builtinId="9" hidden="1"/>
    <cellStyle name="Followed Hyperlink" xfId="579" builtinId="9" hidden="1"/>
    <cellStyle name="Followed Hyperlink" xfId="581" builtinId="9" hidden="1"/>
    <cellStyle name="Followed Hyperlink" xfId="583" builtinId="9" hidden="1"/>
    <cellStyle name="Followed Hyperlink" xfId="585" builtinId="9" hidden="1"/>
    <cellStyle name="Followed Hyperlink" xfId="587" builtinId="9" hidden="1"/>
    <cellStyle name="Followed Hyperlink" xfId="589" builtinId="9" hidden="1"/>
    <cellStyle name="Hyperlink" xfId="2" builtinId="8" hidden="1"/>
    <cellStyle name="Hyperlink" xfId="4" builtinId="8" hidden="1"/>
    <cellStyle name="Hyperlink" xfId="6" builtinId="8" hidden="1"/>
    <cellStyle name="Hyperlink" xfId="8" builtinId="8" hidden="1"/>
    <cellStyle name="Hyperlink" xfId="10" builtinId="8" hidden="1"/>
    <cellStyle name="Hyperlink" xfId="12" builtinId="8" hidden="1"/>
    <cellStyle name="Hyperlink" xfId="14" builtinId="8" hidden="1"/>
    <cellStyle name="Hyperlink" xfId="16" builtinId="8" hidden="1"/>
    <cellStyle name="Hyperlink" xfId="18" builtinId="8" hidden="1"/>
    <cellStyle name="Hyperlink" xfId="20" builtinId="8" hidden="1"/>
    <cellStyle name="Hyperlink" xfId="22" builtinId="8" hidden="1"/>
    <cellStyle name="Hyperlink" xfId="24" builtinId="8" hidden="1"/>
    <cellStyle name="Hyperlink" xfId="26" builtinId="8" hidden="1"/>
    <cellStyle name="Hyperlink" xfId="28" builtinId="8" hidden="1"/>
    <cellStyle name="Hyperlink" xfId="30" builtinId="8" hidden="1"/>
    <cellStyle name="Hyperlink" xfId="32" builtinId="8" hidden="1"/>
    <cellStyle name="Hyperlink" xfId="34" builtinId="8" hidden="1"/>
    <cellStyle name="Hyperlink" xfId="36" builtinId="8" hidden="1"/>
    <cellStyle name="Hyperlink" xfId="38" builtinId="8" hidden="1"/>
    <cellStyle name="Hyperlink" xfId="40" builtinId="8" hidden="1"/>
    <cellStyle name="Hyperlink" xfId="42" builtinId="8" hidden="1"/>
    <cellStyle name="Hyperlink" xfId="44" builtinId="8" hidden="1"/>
    <cellStyle name="Hyperlink" xfId="46" builtinId="8" hidden="1"/>
    <cellStyle name="Hyperlink" xfId="48" builtinId="8" hidden="1"/>
    <cellStyle name="Hyperlink" xfId="50" builtinId="8" hidden="1"/>
    <cellStyle name="Hyperlink" xfId="52" builtinId="8" hidden="1"/>
    <cellStyle name="Hyperlink" xfId="54" builtinId="8" hidden="1"/>
    <cellStyle name="Hyperlink" xfId="56" builtinId="8" hidden="1"/>
    <cellStyle name="Hyperlink" xfId="58" builtinId="8" hidden="1"/>
    <cellStyle name="Hyperlink" xfId="60" builtinId="8" hidden="1"/>
    <cellStyle name="Hyperlink" xfId="62" builtinId="8" hidden="1"/>
    <cellStyle name="Hyperlink" xfId="64" builtinId="8" hidden="1"/>
    <cellStyle name="Hyperlink" xfId="66" builtinId="8" hidden="1"/>
    <cellStyle name="Hyperlink" xfId="68" builtinId="8" hidden="1"/>
    <cellStyle name="Hyperlink" xfId="70" builtinId="8" hidden="1"/>
    <cellStyle name="Hyperlink" xfId="72" builtinId="8" hidden="1"/>
    <cellStyle name="Hyperlink" xfId="74" builtinId="8" hidden="1"/>
    <cellStyle name="Hyperlink" xfId="76" builtinId="8" hidden="1"/>
    <cellStyle name="Hyperlink" xfId="78" builtinId="8" hidden="1"/>
    <cellStyle name="Hyperlink" xfId="80" builtinId="8" hidden="1"/>
    <cellStyle name="Hyperlink" xfId="82" builtinId="8" hidden="1"/>
    <cellStyle name="Hyperlink" xfId="84" builtinId="8" hidden="1"/>
    <cellStyle name="Hyperlink" xfId="86" builtinId="8" hidden="1"/>
    <cellStyle name="Hyperlink" xfId="88" builtinId="8" hidden="1"/>
    <cellStyle name="Hyperlink" xfId="90" builtinId="8" hidden="1"/>
    <cellStyle name="Hyperlink" xfId="92" builtinId="8" hidden="1"/>
    <cellStyle name="Hyperlink" xfId="94" builtinId="8" hidden="1"/>
    <cellStyle name="Hyperlink" xfId="96" builtinId="8" hidden="1"/>
    <cellStyle name="Hyperlink" xfId="98" builtinId="8" hidden="1"/>
    <cellStyle name="Hyperlink" xfId="100" builtinId="8" hidden="1"/>
    <cellStyle name="Hyperlink" xfId="102" builtinId="8" hidden="1"/>
    <cellStyle name="Hyperlink" xfId="104" builtinId="8" hidden="1"/>
    <cellStyle name="Hyperlink" xfId="106" builtinId="8" hidden="1"/>
    <cellStyle name="Hyperlink" xfId="108" builtinId="8" hidden="1"/>
    <cellStyle name="Hyperlink" xfId="110" builtinId="8" hidden="1"/>
    <cellStyle name="Hyperlink" xfId="112" builtinId="8" hidden="1"/>
    <cellStyle name="Hyperlink" xfId="114" builtinId="8" hidden="1"/>
    <cellStyle name="Hyperlink" xfId="116" builtinId="8" hidden="1"/>
    <cellStyle name="Hyperlink" xfId="118" builtinId="8" hidden="1"/>
    <cellStyle name="Hyperlink" xfId="120" builtinId="8" hidden="1"/>
    <cellStyle name="Hyperlink" xfId="122" builtinId="8" hidden="1"/>
    <cellStyle name="Hyperlink" xfId="124" builtinId="8" hidden="1"/>
    <cellStyle name="Hyperlink" xfId="126" builtinId="8" hidden="1"/>
    <cellStyle name="Hyperlink" xfId="128" builtinId="8" hidden="1"/>
    <cellStyle name="Hyperlink" xfId="130" builtinId="8" hidden="1"/>
    <cellStyle name="Hyperlink" xfId="132" builtinId="8" hidden="1"/>
    <cellStyle name="Hyperlink" xfId="134" builtinId="8" hidden="1"/>
    <cellStyle name="Hyperlink" xfId="136" builtinId="8" hidden="1"/>
    <cellStyle name="Hyperlink" xfId="138" builtinId="8" hidden="1"/>
    <cellStyle name="Hyperlink" xfId="140" builtinId="8" hidden="1"/>
    <cellStyle name="Hyperlink" xfId="142" builtinId="8" hidden="1"/>
    <cellStyle name="Hyperlink" xfId="144" builtinId="8" hidden="1"/>
    <cellStyle name="Hyperlink" xfId="146" builtinId="8" hidden="1"/>
    <cellStyle name="Hyperlink" xfId="148" builtinId="8" hidden="1"/>
    <cellStyle name="Hyperlink" xfId="150" builtinId="8" hidden="1"/>
    <cellStyle name="Hyperlink" xfId="152" builtinId="8" hidden="1"/>
    <cellStyle name="Hyperlink" xfId="154" builtinId="8" hidden="1"/>
    <cellStyle name="Hyperlink" xfId="156" builtinId="8" hidden="1"/>
    <cellStyle name="Hyperlink" xfId="158" builtinId="8" hidden="1"/>
    <cellStyle name="Hyperlink" xfId="160" builtinId="8" hidden="1"/>
    <cellStyle name="Hyperlink" xfId="162" builtinId="8" hidden="1"/>
    <cellStyle name="Hyperlink" xfId="164" builtinId="8" hidden="1"/>
    <cellStyle name="Hyperlink" xfId="166" builtinId="8" hidden="1"/>
    <cellStyle name="Hyperlink" xfId="168" builtinId="8" hidden="1"/>
    <cellStyle name="Hyperlink" xfId="170" builtinId="8" hidden="1"/>
    <cellStyle name="Hyperlink" xfId="172" builtinId="8" hidden="1"/>
    <cellStyle name="Hyperlink" xfId="174" builtinId="8" hidden="1"/>
    <cellStyle name="Hyperlink" xfId="176" builtinId="8" hidden="1"/>
    <cellStyle name="Hyperlink" xfId="178" builtinId="8" hidden="1"/>
    <cellStyle name="Hyperlink" xfId="180" builtinId="8" hidden="1"/>
    <cellStyle name="Hyperlink" xfId="182" builtinId="8" hidden="1"/>
    <cellStyle name="Hyperlink" xfId="184" builtinId="8" hidden="1"/>
    <cellStyle name="Hyperlink" xfId="186" builtinId="8" hidden="1"/>
    <cellStyle name="Hyperlink" xfId="188" builtinId="8" hidden="1"/>
    <cellStyle name="Hyperlink" xfId="190" builtinId="8" hidden="1"/>
    <cellStyle name="Hyperlink" xfId="192" builtinId="8" hidden="1"/>
    <cellStyle name="Hyperlink" xfId="194" builtinId="8" hidden="1"/>
    <cellStyle name="Hyperlink" xfId="196" builtinId="8" hidden="1"/>
    <cellStyle name="Hyperlink" xfId="198" builtinId="8" hidden="1"/>
    <cellStyle name="Hyperlink" xfId="200" builtinId="8" hidden="1"/>
    <cellStyle name="Hyperlink" xfId="202" builtinId="8" hidden="1"/>
    <cellStyle name="Hyperlink" xfId="204" builtinId="8" hidden="1"/>
    <cellStyle name="Hyperlink" xfId="206" builtinId="8" hidden="1"/>
    <cellStyle name="Hyperlink" xfId="208" builtinId="8" hidden="1"/>
    <cellStyle name="Hyperlink" xfId="210" builtinId="8" hidden="1"/>
    <cellStyle name="Hyperlink" xfId="212" builtinId="8" hidden="1"/>
    <cellStyle name="Hyperlink" xfId="214" builtinId="8" hidden="1"/>
    <cellStyle name="Hyperlink" xfId="216" builtinId="8" hidden="1"/>
    <cellStyle name="Hyperlink" xfId="218" builtinId="8" hidden="1"/>
    <cellStyle name="Hyperlink" xfId="220" builtinId="8" hidden="1"/>
    <cellStyle name="Hyperlink" xfId="222" builtinId="8" hidden="1"/>
    <cellStyle name="Hyperlink" xfId="224" builtinId="8" hidden="1"/>
    <cellStyle name="Hyperlink" xfId="226" builtinId="8" hidden="1"/>
    <cellStyle name="Hyperlink" xfId="228" builtinId="8" hidden="1"/>
    <cellStyle name="Hyperlink" xfId="230" builtinId="8" hidden="1"/>
    <cellStyle name="Hyperlink" xfId="232" builtinId="8" hidden="1"/>
    <cellStyle name="Hyperlink" xfId="234" builtinId="8" hidden="1"/>
    <cellStyle name="Hyperlink" xfId="236" builtinId="8" hidden="1"/>
    <cellStyle name="Hyperlink" xfId="238" builtinId="8" hidden="1"/>
    <cellStyle name="Hyperlink" xfId="240" builtinId="8" hidden="1"/>
    <cellStyle name="Hyperlink" xfId="242" builtinId="8" hidden="1"/>
    <cellStyle name="Hyperlink" xfId="244" builtinId="8" hidden="1"/>
    <cellStyle name="Hyperlink" xfId="246" builtinId="8" hidden="1"/>
    <cellStyle name="Hyperlink" xfId="248" builtinId="8" hidden="1"/>
    <cellStyle name="Hyperlink" xfId="250" builtinId="8" hidden="1"/>
    <cellStyle name="Hyperlink" xfId="252" builtinId="8" hidden="1"/>
    <cellStyle name="Hyperlink" xfId="254" builtinId="8" hidden="1"/>
    <cellStyle name="Hyperlink" xfId="256" builtinId="8" hidden="1"/>
    <cellStyle name="Hyperlink" xfId="258" builtinId="8" hidden="1"/>
    <cellStyle name="Hyperlink" xfId="260" builtinId="8" hidden="1"/>
    <cellStyle name="Hyperlink" xfId="262" builtinId="8" hidden="1"/>
    <cellStyle name="Hyperlink" xfId="264" builtinId="8" hidden="1"/>
    <cellStyle name="Hyperlink" xfId="266" builtinId="8" hidden="1"/>
    <cellStyle name="Hyperlink" xfId="268" builtinId="8" hidden="1"/>
    <cellStyle name="Hyperlink" xfId="270" builtinId="8" hidden="1"/>
    <cellStyle name="Hyperlink" xfId="272" builtinId="8" hidden="1"/>
    <cellStyle name="Hyperlink" xfId="274" builtinId="8" hidden="1"/>
    <cellStyle name="Hyperlink" xfId="276" builtinId="8" hidden="1"/>
    <cellStyle name="Hyperlink" xfId="278" builtinId="8" hidden="1"/>
    <cellStyle name="Hyperlink" xfId="280" builtinId="8" hidden="1"/>
    <cellStyle name="Hyperlink" xfId="282" builtinId="8" hidden="1"/>
    <cellStyle name="Hyperlink" xfId="284" builtinId="8" hidden="1"/>
    <cellStyle name="Hyperlink" xfId="286" builtinId="8" hidden="1"/>
    <cellStyle name="Hyperlink" xfId="288" builtinId="8" hidden="1"/>
    <cellStyle name="Hyperlink" xfId="290" builtinId="8" hidden="1"/>
    <cellStyle name="Hyperlink" xfId="292" builtinId="8" hidden="1"/>
    <cellStyle name="Hyperlink" xfId="294" builtinId="8" hidden="1"/>
    <cellStyle name="Hyperlink" xfId="296" builtinId="8" hidden="1"/>
    <cellStyle name="Hyperlink" xfId="298" builtinId="8" hidden="1"/>
    <cellStyle name="Hyperlink" xfId="300" builtinId="8" hidden="1"/>
    <cellStyle name="Hyperlink" xfId="302" builtinId="8" hidden="1"/>
    <cellStyle name="Hyperlink" xfId="304" builtinId="8" hidden="1"/>
    <cellStyle name="Hyperlink" xfId="306" builtinId="8" hidden="1"/>
    <cellStyle name="Hyperlink" xfId="308" builtinId="8" hidden="1"/>
    <cellStyle name="Hyperlink" xfId="310" builtinId="8" hidden="1"/>
    <cellStyle name="Hyperlink" xfId="312" builtinId="8" hidden="1"/>
    <cellStyle name="Hyperlink" xfId="314" builtinId="8" hidden="1"/>
    <cellStyle name="Hyperlink" xfId="316" builtinId="8" hidden="1"/>
    <cellStyle name="Hyperlink" xfId="318" builtinId="8" hidden="1"/>
    <cellStyle name="Hyperlink" xfId="320" builtinId="8" hidden="1"/>
    <cellStyle name="Hyperlink" xfId="322" builtinId="8" hidden="1"/>
    <cellStyle name="Hyperlink" xfId="324" builtinId="8" hidden="1"/>
    <cellStyle name="Hyperlink" xfId="326" builtinId="8" hidden="1"/>
    <cellStyle name="Hyperlink" xfId="328" builtinId="8" hidden="1"/>
    <cellStyle name="Hyperlink" xfId="330" builtinId="8" hidden="1"/>
    <cellStyle name="Hyperlink" xfId="332" builtinId="8" hidden="1"/>
    <cellStyle name="Hyperlink" xfId="334" builtinId="8" hidden="1"/>
    <cellStyle name="Hyperlink" xfId="336" builtinId="8" hidden="1"/>
    <cellStyle name="Hyperlink" xfId="338" builtinId="8" hidden="1"/>
    <cellStyle name="Hyperlink" xfId="340" builtinId="8" hidden="1"/>
    <cellStyle name="Hyperlink" xfId="342" builtinId="8" hidden="1"/>
    <cellStyle name="Hyperlink" xfId="344" builtinId="8" hidden="1"/>
    <cellStyle name="Hyperlink" xfId="346" builtinId="8" hidden="1"/>
    <cellStyle name="Hyperlink" xfId="348" builtinId="8" hidden="1"/>
    <cellStyle name="Hyperlink" xfId="350" builtinId="8" hidden="1"/>
    <cellStyle name="Hyperlink" xfId="352" builtinId="8" hidden="1"/>
    <cellStyle name="Hyperlink" xfId="354" builtinId="8" hidden="1"/>
    <cellStyle name="Hyperlink" xfId="356" builtinId="8" hidden="1"/>
    <cellStyle name="Hyperlink" xfId="358" builtinId="8" hidden="1"/>
    <cellStyle name="Hyperlink" xfId="360" builtinId="8" hidden="1"/>
    <cellStyle name="Hyperlink" xfId="362" builtinId="8" hidden="1"/>
    <cellStyle name="Hyperlink" xfId="364" builtinId="8" hidden="1"/>
    <cellStyle name="Hyperlink" xfId="366" builtinId="8" hidden="1"/>
    <cellStyle name="Hyperlink" xfId="368" builtinId="8" hidden="1"/>
    <cellStyle name="Hyperlink" xfId="370" builtinId="8" hidden="1"/>
    <cellStyle name="Hyperlink" xfId="372" builtinId="8" hidden="1"/>
    <cellStyle name="Hyperlink" xfId="374" builtinId="8" hidden="1"/>
    <cellStyle name="Hyperlink" xfId="376" builtinId="8" hidden="1"/>
    <cellStyle name="Hyperlink" xfId="378" builtinId="8" hidden="1"/>
    <cellStyle name="Hyperlink" xfId="380" builtinId="8" hidden="1"/>
    <cellStyle name="Hyperlink" xfId="382" builtinId="8" hidden="1"/>
    <cellStyle name="Hyperlink" xfId="384" builtinId="8" hidden="1"/>
    <cellStyle name="Hyperlink" xfId="386" builtinId="8" hidden="1"/>
    <cellStyle name="Hyperlink" xfId="388" builtinId="8" hidden="1"/>
    <cellStyle name="Hyperlink" xfId="390" builtinId="8" hidden="1"/>
    <cellStyle name="Hyperlink" xfId="392" builtinId="8" hidden="1"/>
    <cellStyle name="Hyperlink" xfId="394" builtinId="8" hidden="1"/>
    <cellStyle name="Hyperlink" xfId="396" builtinId="8" hidden="1"/>
    <cellStyle name="Hyperlink" xfId="398" builtinId="8" hidden="1"/>
    <cellStyle name="Hyperlink" xfId="400" builtinId="8" hidden="1"/>
    <cellStyle name="Hyperlink" xfId="402" builtinId="8" hidden="1"/>
    <cellStyle name="Hyperlink" xfId="404" builtinId="8" hidden="1"/>
    <cellStyle name="Hyperlink" xfId="406" builtinId="8" hidden="1"/>
    <cellStyle name="Hyperlink" xfId="408" builtinId="8" hidden="1"/>
    <cellStyle name="Hyperlink" xfId="410" builtinId="8" hidden="1"/>
    <cellStyle name="Hyperlink" xfId="412" builtinId="8" hidden="1"/>
    <cellStyle name="Hyperlink" xfId="414" builtinId="8" hidden="1"/>
    <cellStyle name="Hyperlink" xfId="416" builtinId="8" hidden="1"/>
    <cellStyle name="Hyperlink" xfId="418" builtinId="8" hidden="1"/>
    <cellStyle name="Hyperlink" xfId="420" builtinId="8" hidden="1"/>
    <cellStyle name="Hyperlink" xfId="422" builtinId="8" hidden="1"/>
    <cellStyle name="Hyperlink" xfId="424" builtinId="8" hidden="1"/>
    <cellStyle name="Hyperlink" xfId="426" builtinId="8" hidden="1"/>
    <cellStyle name="Hyperlink" xfId="428" builtinId="8" hidden="1"/>
    <cellStyle name="Hyperlink" xfId="430" builtinId="8" hidden="1"/>
    <cellStyle name="Hyperlink" xfId="432" builtinId="8" hidden="1"/>
    <cellStyle name="Hyperlink" xfId="434" builtinId="8" hidden="1"/>
    <cellStyle name="Hyperlink" xfId="436" builtinId="8" hidden="1"/>
    <cellStyle name="Hyperlink" xfId="438" builtinId="8" hidden="1"/>
    <cellStyle name="Hyperlink" xfId="440" builtinId="8" hidden="1"/>
    <cellStyle name="Hyperlink" xfId="442" builtinId="8" hidden="1"/>
    <cellStyle name="Hyperlink" xfId="444" builtinId="8" hidden="1"/>
    <cellStyle name="Hyperlink" xfId="446" builtinId="8" hidden="1"/>
    <cellStyle name="Hyperlink" xfId="448" builtinId="8" hidden="1"/>
    <cellStyle name="Hyperlink" xfId="450" builtinId="8" hidden="1"/>
    <cellStyle name="Hyperlink" xfId="452" builtinId="8" hidden="1"/>
    <cellStyle name="Hyperlink" xfId="454" builtinId="8" hidden="1"/>
    <cellStyle name="Hyperlink" xfId="456" builtinId="8" hidden="1"/>
    <cellStyle name="Hyperlink" xfId="458" builtinId="8" hidden="1"/>
    <cellStyle name="Hyperlink" xfId="460" builtinId="8" hidden="1"/>
    <cellStyle name="Hyperlink" xfId="462" builtinId="8" hidden="1"/>
    <cellStyle name="Hyperlink" xfId="464" builtinId="8" hidden="1"/>
    <cellStyle name="Hyperlink" xfId="466" builtinId="8" hidden="1"/>
    <cellStyle name="Hyperlink" xfId="468" builtinId="8" hidden="1"/>
    <cellStyle name="Hyperlink" xfId="470" builtinId="8" hidden="1"/>
    <cellStyle name="Hyperlink" xfId="472" builtinId="8" hidden="1"/>
    <cellStyle name="Hyperlink" xfId="474" builtinId="8" hidden="1"/>
    <cellStyle name="Hyperlink" xfId="476" builtinId="8" hidden="1"/>
    <cellStyle name="Hyperlink" xfId="478" builtinId="8" hidden="1"/>
    <cellStyle name="Hyperlink" xfId="480" builtinId="8" hidden="1"/>
    <cellStyle name="Hyperlink" xfId="482" builtinId="8" hidden="1"/>
    <cellStyle name="Hyperlink" xfId="484" builtinId="8" hidden="1"/>
    <cellStyle name="Hyperlink" xfId="486" builtinId="8" hidden="1"/>
    <cellStyle name="Hyperlink" xfId="488" builtinId="8" hidden="1"/>
    <cellStyle name="Hyperlink" xfId="490" builtinId="8" hidden="1"/>
    <cellStyle name="Hyperlink" xfId="492" builtinId="8" hidden="1"/>
    <cellStyle name="Hyperlink" xfId="494" builtinId="8" hidden="1"/>
    <cellStyle name="Hyperlink" xfId="496" builtinId="8" hidden="1"/>
    <cellStyle name="Hyperlink" xfId="498" builtinId="8" hidden="1"/>
    <cellStyle name="Hyperlink" xfId="500" builtinId="8" hidden="1"/>
    <cellStyle name="Hyperlink" xfId="502" builtinId="8" hidden="1"/>
    <cellStyle name="Hyperlink" xfId="504" builtinId="8" hidden="1"/>
    <cellStyle name="Hyperlink" xfId="506" builtinId="8" hidden="1"/>
    <cellStyle name="Hyperlink" xfId="508" builtinId="8" hidden="1"/>
    <cellStyle name="Hyperlink" xfId="510" builtinId="8" hidden="1"/>
    <cellStyle name="Hyperlink" xfId="512" builtinId="8" hidden="1"/>
    <cellStyle name="Hyperlink" xfId="514" builtinId="8" hidden="1"/>
    <cellStyle name="Hyperlink" xfId="516" builtinId="8" hidden="1"/>
    <cellStyle name="Hyperlink" xfId="518" builtinId="8" hidden="1"/>
    <cellStyle name="Hyperlink" xfId="520" builtinId="8" hidden="1"/>
    <cellStyle name="Hyperlink" xfId="522" builtinId="8" hidden="1"/>
    <cellStyle name="Hyperlink" xfId="524" builtinId="8" hidden="1"/>
    <cellStyle name="Hyperlink" xfId="526" builtinId="8" hidden="1"/>
    <cellStyle name="Hyperlink" xfId="528" builtinId="8" hidden="1"/>
    <cellStyle name="Hyperlink" xfId="530" builtinId="8" hidden="1"/>
    <cellStyle name="Hyperlink" xfId="532" builtinId="8" hidden="1"/>
    <cellStyle name="Hyperlink" xfId="534" builtinId="8" hidden="1"/>
    <cellStyle name="Hyperlink" xfId="536" builtinId="8" hidden="1"/>
    <cellStyle name="Hyperlink" xfId="538" builtinId="8" hidden="1"/>
    <cellStyle name="Hyperlink" xfId="540" builtinId="8" hidden="1"/>
    <cellStyle name="Hyperlink" xfId="542" builtinId="8" hidden="1"/>
    <cellStyle name="Hyperlink" xfId="544" builtinId="8" hidden="1"/>
    <cellStyle name="Hyperlink" xfId="546" builtinId="8" hidden="1"/>
    <cellStyle name="Hyperlink" xfId="548" builtinId="8" hidden="1"/>
    <cellStyle name="Hyperlink" xfId="550" builtinId="8" hidden="1"/>
    <cellStyle name="Hyperlink" xfId="552" builtinId="8" hidden="1"/>
    <cellStyle name="Hyperlink" xfId="554" builtinId="8" hidden="1"/>
    <cellStyle name="Hyperlink" xfId="556" builtinId="8" hidden="1"/>
    <cellStyle name="Hyperlink" xfId="558" builtinId="8" hidden="1"/>
    <cellStyle name="Hyperlink" xfId="560" builtinId="8" hidden="1"/>
    <cellStyle name="Hyperlink" xfId="562" builtinId="8" hidden="1"/>
    <cellStyle name="Hyperlink" xfId="564" builtinId="8" hidden="1"/>
    <cellStyle name="Hyperlink" xfId="566" builtinId="8" hidden="1"/>
    <cellStyle name="Hyperlink" xfId="568" builtinId="8" hidden="1"/>
    <cellStyle name="Hyperlink" xfId="570" builtinId="8" hidden="1"/>
    <cellStyle name="Hyperlink" xfId="572" builtinId="8" hidden="1"/>
    <cellStyle name="Hyperlink" xfId="574" builtinId="8" hidden="1"/>
    <cellStyle name="Hyperlink" xfId="576" builtinId="8" hidden="1"/>
    <cellStyle name="Hyperlink" xfId="578" builtinId="8" hidden="1"/>
    <cellStyle name="Hyperlink" xfId="580" builtinId="8" hidden="1"/>
    <cellStyle name="Hyperlink" xfId="582" builtinId="8" hidden="1"/>
    <cellStyle name="Hyperlink" xfId="584" builtinId="8" hidden="1"/>
    <cellStyle name="Hyperlink" xfId="586" builtinId="8" hidden="1"/>
    <cellStyle name="Hyperlink" xfId="588" builtinId="8" hidden="1"/>
    <cellStyle name="Normal" xfId="0" builtinId="0"/>
    <cellStyle name="Percent" xfId="1" builtinId="5"/>
  </cellStyles>
  <dxfs count="322">
    <dxf>
      <font>
        <color auto="1"/>
      </font>
      <fill>
        <patternFill patternType="solid">
          <fgColor indexed="64"/>
          <bgColor theme="0" tint="-0.14999847407452621"/>
        </patternFill>
      </fill>
      <border>
        <left/>
        <right/>
        <top/>
        <bottom/>
      </border>
    </dxf>
    <dxf>
      <font>
        <color auto="1"/>
      </font>
      <fill>
        <patternFill patternType="solid">
          <fgColor indexed="64"/>
          <bgColor rgb="FFFFFF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color auto="1"/>
      </font>
      <fill>
        <patternFill patternType="solid">
          <fgColor indexed="64"/>
          <bgColor rgb="FFFFFF00"/>
        </patternFill>
      </fill>
      <border>
        <left/>
        <right/>
        <top/>
        <bottom/>
      </border>
    </dxf>
    <dxf>
      <font>
        <color theme="0"/>
      </font>
      <fill>
        <patternFill patternType="solid">
          <fgColor indexed="64"/>
          <bgColor rgb="FFDB0B03"/>
        </patternFill>
      </fill>
    </dxf>
    <dxf>
      <font>
        <color theme="0"/>
      </font>
      <fill>
        <patternFill patternType="solid">
          <fgColor indexed="64"/>
          <bgColor rgb="FFDD0603"/>
        </patternFill>
      </fill>
      <border>
        <left/>
        <right/>
        <top/>
        <bottom/>
      </border>
    </dxf>
    <dxf>
      <font>
        <color auto="1"/>
      </font>
      <fill>
        <patternFill patternType="none">
          <fgColor indexed="64"/>
          <bgColor auto="1"/>
        </patternFill>
      </fill>
      <border>
        <left/>
        <right/>
        <top/>
        <bottom/>
      </border>
    </dxf>
    <dxf>
      <font>
        <color auto="1"/>
      </font>
      <fill>
        <patternFill patternType="solid">
          <fgColor indexed="64"/>
          <bgColor theme="0" tint="-0.14999847407452621"/>
        </patternFill>
      </fill>
      <border>
        <left/>
        <right/>
        <top/>
        <bottom/>
      </border>
    </dxf>
    <dxf>
      <font>
        <color auto="1"/>
      </font>
      <fill>
        <patternFill patternType="solid">
          <fgColor indexed="64"/>
          <bgColor rgb="FFFFFF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color auto="1"/>
      </font>
      <fill>
        <patternFill patternType="solid">
          <fgColor indexed="64"/>
          <bgColor rgb="FFFFFF00"/>
        </patternFill>
      </fill>
      <border>
        <left/>
        <right/>
        <top/>
        <bottom/>
      </border>
    </dxf>
    <dxf>
      <font>
        <color theme="0"/>
      </font>
      <fill>
        <patternFill patternType="solid">
          <fgColor indexed="64"/>
          <bgColor rgb="FFDB0B03"/>
        </patternFill>
      </fill>
    </dxf>
    <dxf>
      <font>
        <color theme="0"/>
      </font>
      <fill>
        <patternFill patternType="solid">
          <fgColor indexed="64"/>
          <bgColor rgb="FFDD0603"/>
        </patternFill>
      </fill>
      <border>
        <left/>
        <right/>
        <top/>
        <bottom/>
      </border>
    </dxf>
    <dxf>
      <font>
        <color auto="1"/>
      </font>
      <fill>
        <patternFill patternType="none">
          <fgColor indexed="64"/>
          <bgColor auto="1"/>
        </patternFill>
      </fill>
      <border>
        <left/>
        <right/>
        <top/>
        <bottom/>
      </border>
    </dxf>
    <dxf>
      <font>
        <color auto="1"/>
      </font>
      <fill>
        <patternFill patternType="solid">
          <fgColor indexed="64"/>
          <bgColor theme="0" tint="-0.14999847407452621"/>
        </patternFill>
      </fill>
      <border>
        <left/>
        <right/>
        <top/>
        <bottom/>
      </border>
    </dxf>
    <dxf>
      <font>
        <color auto="1"/>
      </font>
      <fill>
        <patternFill patternType="solid">
          <fgColor indexed="64"/>
          <bgColor rgb="FFFFFF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color auto="1"/>
      </font>
      <fill>
        <patternFill patternType="solid">
          <fgColor indexed="64"/>
          <bgColor rgb="FFFFFF00"/>
        </patternFill>
      </fill>
      <border>
        <left/>
        <right/>
        <top/>
        <bottom/>
      </border>
    </dxf>
    <dxf>
      <font>
        <color theme="0"/>
      </font>
      <fill>
        <patternFill patternType="solid">
          <fgColor indexed="64"/>
          <bgColor rgb="FFDB0B03"/>
        </patternFill>
      </fill>
    </dxf>
    <dxf>
      <font>
        <color theme="0"/>
      </font>
      <fill>
        <patternFill patternType="solid">
          <fgColor indexed="64"/>
          <bgColor rgb="FFDD0603"/>
        </patternFill>
      </fill>
      <border>
        <left/>
        <right/>
        <top/>
        <bottom/>
      </border>
    </dxf>
    <dxf>
      <font>
        <color auto="1"/>
      </font>
      <fill>
        <patternFill patternType="none">
          <fgColor indexed="64"/>
          <bgColor auto="1"/>
        </patternFill>
      </fill>
      <border>
        <left/>
        <right/>
        <top/>
        <bottom/>
      </border>
    </dxf>
    <dxf>
      <font>
        <color auto="1"/>
      </font>
      <fill>
        <patternFill patternType="solid">
          <fgColor indexed="64"/>
          <bgColor theme="0" tint="-0.14999847407452621"/>
        </patternFill>
      </fill>
      <border>
        <left/>
        <right/>
        <top/>
        <bottom/>
      </border>
    </dxf>
    <dxf>
      <font>
        <color auto="1"/>
      </font>
      <fill>
        <patternFill patternType="solid">
          <fgColor indexed="64"/>
          <bgColor rgb="FFFFFF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color auto="1"/>
      </font>
      <fill>
        <patternFill patternType="solid">
          <fgColor indexed="64"/>
          <bgColor rgb="FFFFFF00"/>
        </patternFill>
      </fill>
      <border>
        <left/>
        <right/>
        <top/>
        <bottom/>
      </border>
    </dxf>
    <dxf>
      <font>
        <color theme="0"/>
      </font>
      <fill>
        <patternFill patternType="solid">
          <fgColor indexed="64"/>
          <bgColor rgb="FFDB0B03"/>
        </patternFill>
      </fill>
    </dxf>
    <dxf>
      <font>
        <color theme="0"/>
      </font>
      <fill>
        <patternFill patternType="solid">
          <fgColor indexed="64"/>
          <bgColor rgb="FFDD0603"/>
        </patternFill>
      </fill>
      <border>
        <left/>
        <right/>
        <top/>
        <bottom/>
      </border>
    </dxf>
    <dxf>
      <font>
        <color auto="1"/>
      </font>
      <fill>
        <patternFill patternType="none">
          <fgColor indexed="64"/>
          <bgColor auto="1"/>
        </patternFill>
      </fill>
      <border>
        <left/>
        <right/>
        <top/>
        <bottom/>
      </border>
    </dxf>
    <dxf>
      <font>
        <color auto="1"/>
      </font>
      <fill>
        <patternFill patternType="solid">
          <fgColor indexed="64"/>
          <bgColor rgb="FFFFFF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color auto="1"/>
      </font>
      <fill>
        <patternFill patternType="solid">
          <fgColor indexed="64"/>
          <bgColor rgb="FFFFFF00"/>
        </patternFill>
      </fill>
      <border>
        <left/>
        <right/>
        <top/>
        <bottom/>
      </border>
    </dxf>
    <dxf>
      <font>
        <color theme="0"/>
      </font>
      <fill>
        <patternFill patternType="solid">
          <fgColor indexed="64"/>
          <bgColor rgb="FFDB0B03"/>
        </patternFill>
      </fill>
    </dxf>
    <dxf>
      <font>
        <color theme="0"/>
      </font>
      <fill>
        <patternFill patternType="solid">
          <fgColor indexed="64"/>
          <bgColor rgb="FFDD0603"/>
        </patternFill>
      </fill>
      <border>
        <left/>
        <right/>
        <top/>
        <bottom/>
      </border>
    </dxf>
    <dxf>
      <font>
        <color auto="1"/>
      </font>
      <fill>
        <patternFill patternType="none">
          <fgColor indexed="64"/>
          <bgColor auto="1"/>
        </patternFill>
      </fill>
      <border>
        <left/>
        <right/>
        <top/>
        <bottom/>
      </border>
    </dxf>
    <dxf>
      <font>
        <color auto="1"/>
      </font>
      <fill>
        <patternFill patternType="solid">
          <fgColor indexed="64"/>
          <bgColor rgb="FFFFFF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color auto="1"/>
      </font>
      <fill>
        <patternFill patternType="solid">
          <fgColor indexed="64"/>
          <bgColor rgb="FFFFFF00"/>
        </patternFill>
      </fill>
      <border>
        <left/>
        <right/>
        <top/>
        <bottom/>
      </border>
    </dxf>
    <dxf>
      <font>
        <color theme="0"/>
      </font>
      <fill>
        <patternFill patternType="solid">
          <fgColor indexed="64"/>
          <bgColor rgb="FFDB0B03"/>
        </patternFill>
      </fill>
    </dxf>
    <dxf>
      <font>
        <color theme="0"/>
      </font>
      <fill>
        <patternFill patternType="solid">
          <fgColor indexed="64"/>
          <bgColor rgb="FFDD0603"/>
        </patternFill>
      </fill>
      <border>
        <left/>
        <right/>
        <top/>
        <bottom/>
      </border>
    </dxf>
    <dxf>
      <font>
        <color auto="1"/>
      </font>
      <fill>
        <patternFill patternType="none">
          <fgColor indexed="64"/>
          <bgColor auto="1"/>
        </patternFill>
      </fill>
      <border>
        <left/>
        <right/>
        <top/>
        <bottom/>
      </border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 patternType="solid">
          <fgColor indexed="64"/>
          <bgColor theme="0" tint="-0.14999847407452621"/>
        </patternFill>
      </fill>
      <border>
        <left/>
        <right/>
        <top/>
        <bottom/>
      </border>
    </dxf>
    <dxf>
      <font>
        <color auto="1"/>
      </font>
      <fill>
        <patternFill patternType="solid">
          <fgColor indexed="64"/>
          <bgColor rgb="FFFFFF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color auto="1"/>
      </font>
      <fill>
        <patternFill patternType="solid">
          <fgColor indexed="64"/>
          <bgColor rgb="FFFFFF00"/>
        </patternFill>
      </fill>
      <border>
        <left/>
        <right/>
        <top/>
        <bottom/>
      </border>
    </dxf>
    <dxf>
      <font>
        <color theme="0"/>
      </font>
      <fill>
        <patternFill patternType="solid">
          <fgColor indexed="64"/>
          <bgColor rgb="FFDB0B03"/>
        </patternFill>
      </fill>
    </dxf>
    <dxf>
      <font>
        <color theme="0"/>
      </font>
      <fill>
        <patternFill patternType="solid">
          <fgColor indexed="64"/>
          <bgColor rgb="FFDD0603"/>
        </patternFill>
      </fill>
      <border>
        <left/>
        <right/>
        <top/>
        <bottom/>
      </border>
    </dxf>
    <dxf>
      <font>
        <color auto="1"/>
      </font>
      <fill>
        <patternFill patternType="none">
          <fgColor indexed="64"/>
          <bgColor auto="1"/>
        </patternFill>
      </fill>
      <border>
        <left/>
        <right/>
        <top/>
        <bottom/>
      </border>
    </dxf>
    <dxf>
      <font>
        <color auto="1"/>
      </font>
      <fill>
        <patternFill patternType="solid">
          <fgColor indexed="64"/>
          <bgColor theme="0" tint="-0.14999847407452621"/>
        </patternFill>
      </fill>
      <border>
        <left/>
        <right/>
        <top/>
        <bottom/>
      </border>
    </dxf>
    <dxf>
      <font>
        <color auto="1"/>
      </font>
      <fill>
        <patternFill patternType="solid">
          <fgColor indexed="64"/>
          <bgColor rgb="FFFFFF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color auto="1"/>
      </font>
      <fill>
        <patternFill patternType="solid">
          <fgColor indexed="64"/>
          <bgColor rgb="FFFFFF00"/>
        </patternFill>
      </fill>
      <border>
        <left/>
        <right/>
        <top/>
        <bottom/>
      </border>
    </dxf>
    <dxf>
      <font>
        <color theme="0"/>
      </font>
      <fill>
        <patternFill patternType="solid">
          <fgColor indexed="64"/>
          <bgColor rgb="FFDB0B03"/>
        </patternFill>
      </fill>
    </dxf>
    <dxf>
      <font>
        <color theme="0"/>
      </font>
      <fill>
        <patternFill patternType="solid">
          <fgColor indexed="64"/>
          <bgColor rgb="FFDD0603"/>
        </patternFill>
      </fill>
      <border>
        <left/>
        <right/>
        <top/>
        <bottom/>
      </border>
    </dxf>
    <dxf>
      <font>
        <color auto="1"/>
      </font>
      <fill>
        <patternFill patternType="none">
          <fgColor indexed="64"/>
          <bgColor auto="1"/>
        </patternFill>
      </fill>
      <border>
        <left/>
        <right/>
        <top/>
        <bottom/>
      </border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 patternType="solid">
          <fgColor indexed="64"/>
          <bgColor theme="0" tint="-0.14999847407452621"/>
        </patternFill>
      </fill>
      <border>
        <left/>
        <right/>
        <top/>
        <bottom/>
      </border>
    </dxf>
    <dxf>
      <font>
        <color auto="1"/>
      </font>
      <fill>
        <patternFill patternType="solid">
          <fgColor indexed="64"/>
          <bgColor rgb="FFFFFF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color auto="1"/>
      </font>
      <fill>
        <patternFill patternType="solid">
          <fgColor indexed="64"/>
          <bgColor rgb="FFFFFF00"/>
        </patternFill>
      </fill>
      <border>
        <left/>
        <right/>
        <top/>
        <bottom/>
      </border>
    </dxf>
    <dxf>
      <font>
        <color theme="0"/>
      </font>
      <fill>
        <patternFill patternType="solid">
          <fgColor indexed="64"/>
          <bgColor rgb="FFDB0B03"/>
        </patternFill>
      </fill>
    </dxf>
    <dxf>
      <font>
        <color theme="0"/>
      </font>
      <fill>
        <patternFill patternType="solid">
          <fgColor indexed="64"/>
          <bgColor rgb="FFDD0603"/>
        </patternFill>
      </fill>
      <border>
        <left/>
        <right/>
        <top/>
        <bottom/>
      </border>
    </dxf>
    <dxf>
      <font>
        <color auto="1"/>
      </font>
      <fill>
        <patternFill patternType="none">
          <fgColor indexed="64"/>
          <bgColor auto="1"/>
        </patternFill>
      </fill>
      <border>
        <left/>
        <right/>
        <top/>
        <bottom/>
      </border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 patternType="solid">
          <fgColor indexed="64"/>
          <bgColor theme="0" tint="-0.14999847407452621"/>
        </patternFill>
      </fill>
      <border>
        <left/>
        <right/>
        <top/>
        <bottom/>
      </border>
    </dxf>
    <dxf>
      <font>
        <color auto="1"/>
      </font>
      <fill>
        <patternFill patternType="solid">
          <fgColor indexed="64"/>
          <bgColor rgb="FFFFFF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color auto="1"/>
      </font>
      <fill>
        <patternFill patternType="solid">
          <fgColor indexed="64"/>
          <bgColor rgb="FFFFFF00"/>
        </patternFill>
      </fill>
      <border>
        <left/>
        <right/>
        <top/>
        <bottom/>
      </border>
    </dxf>
    <dxf>
      <font>
        <color theme="0"/>
      </font>
      <fill>
        <patternFill patternType="solid">
          <fgColor indexed="64"/>
          <bgColor rgb="FFDB0B03"/>
        </patternFill>
      </fill>
    </dxf>
    <dxf>
      <font>
        <color theme="0"/>
      </font>
      <fill>
        <patternFill patternType="solid">
          <fgColor indexed="64"/>
          <bgColor rgb="FFDD0603"/>
        </patternFill>
      </fill>
      <border>
        <left/>
        <right/>
        <top/>
        <bottom/>
      </border>
    </dxf>
    <dxf>
      <font>
        <color auto="1"/>
      </font>
      <fill>
        <patternFill patternType="none">
          <fgColor indexed="64"/>
          <bgColor auto="1"/>
        </patternFill>
      </fill>
      <border>
        <left/>
        <right/>
        <top/>
        <bottom/>
      </border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 patternType="solid">
          <fgColor indexed="64"/>
          <bgColor rgb="FFFFFF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color auto="1"/>
      </font>
      <fill>
        <patternFill patternType="solid">
          <fgColor indexed="64"/>
          <bgColor rgb="FFFFFF00"/>
        </patternFill>
      </fill>
      <border>
        <left/>
        <right/>
        <top/>
        <bottom/>
      </border>
    </dxf>
    <dxf>
      <font>
        <color theme="0"/>
      </font>
      <fill>
        <patternFill patternType="solid">
          <fgColor indexed="64"/>
          <bgColor rgb="FFDB0B03"/>
        </patternFill>
      </fill>
    </dxf>
    <dxf>
      <font>
        <color theme="0"/>
      </font>
      <fill>
        <patternFill patternType="solid">
          <fgColor indexed="64"/>
          <bgColor rgb="FFDD0603"/>
        </patternFill>
      </fill>
      <border>
        <left/>
        <right/>
        <top/>
        <bottom/>
      </border>
    </dxf>
    <dxf>
      <font>
        <color auto="1"/>
      </font>
      <fill>
        <patternFill patternType="none">
          <fgColor indexed="64"/>
          <bgColor auto="1"/>
        </patternFill>
      </fill>
      <border>
        <left/>
        <right/>
        <top/>
        <bottom/>
      </border>
    </dxf>
    <dxf>
      <font>
        <color auto="1"/>
      </font>
      <fill>
        <patternFill patternType="solid">
          <fgColor indexed="64"/>
          <bgColor theme="0" tint="-0.14999847407452621"/>
        </patternFill>
      </fill>
      <border>
        <left/>
        <right/>
        <top/>
        <bottom/>
      </border>
    </dxf>
    <dxf>
      <font>
        <color auto="1"/>
      </font>
      <fill>
        <patternFill patternType="solid">
          <fgColor indexed="64"/>
          <bgColor rgb="FFFFFF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color auto="1"/>
      </font>
      <fill>
        <patternFill patternType="solid">
          <fgColor indexed="64"/>
          <bgColor rgb="FFFFFF00"/>
        </patternFill>
      </fill>
      <border>
        <left/>
        <right/>
        <top/>
        <bottom/>
      </border>
    </dxf>
    <dxf>
      <font>
        <color theme="0"/>
      </font>
      <fill>
        <patternFill patternType="solid">
          <fgColor indexed="64"/>
          <bgColor rgb="FFDB0B03"/>
        </patternFill>
      </fill>
    </dxf>
    <dxf>
      <font>
        <color theme="0"/>
      </font>
      <fill>
        <patternFill patternType="solid">
          <fgColor indexed="64"/>
          <bgColor rgb="FFDD0603"/>
        </patternFill>
      </fill>
      <border>
        <left/>
        <right/>
        <top/>
        <bottom/>
      </border>
    </dxf>
    <dxf>
      <font>
        <color auto="1"/>
      </font>
      <fill>
        <patternFill patternType="none">
          <fgColor indexed="64"/>
          <bgColor auto="1"/>
        </patternFill>
      </fill>
      <border>
        <left/>
        <right/>
        <top/>
        <bottom/>
      </border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 patternType="solid">
          <fgColor indexed="64"/>
          <bgColor theme="0" tint="-0.14999847407452621"/>
        </patternFill>
      </fill>
    </dxf>
    <dxf>
      <font>
        <color rgb="FF9C6500"/>
      </font>
      <fill>
        <patternFill>
          <bgColor rgb="FFFFEB9C"/>
        </patternFill>
      </fill>
    </dxf>
    <dxf>
      <font>
        <strike val="0"/>
        <u val="none"/>
        <color auto="1"/>
      </font>
      <fill>
        <patternFill patternType="solid">
          <fgColor indexed="64"/>
          <bgColor rgb="FFFFFF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color auto="1"/>
      </font>
      <fill>
        <patternFill patternType="solid">
          <fgColor indexed="64"/>
          <bgColor rgb="FFFFFF00"/>
        </patternFill>
      </fill>
      <border>
        <left/>
        <right/>
        <top/>
        <bottom/>
      </border>
    </dxf>
    <dxf>
      <font>
        <color auto="1"/>
      </font>
      <fill>
        <patternFill patternType="solid">
          <fgColor indexed="64"/>
          <bgColor theme="0" tint="-0.14999847407452621"/>
        </patternFill>
      </fill>
      <border>
        <left/>
        <right/>
        <top/>
        <bottom/>
      </border>
    </dxf>
    <dxf>
      <font>
        <color auto="1"/>
      </font>
      <fill>
        <patternFill patternType="solid">
          <fgColor indexed="64"/>
          <bgColor rgb="FFFFFF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color auto="1"/>
      </font>
      <fill>
        <patternFill patternType="solid">
          <fgColor indexed="64"/>
          <bgColor rgb="FFFFFF00"/>
        </patternFill>
      </fill>
      <border>
        <left/>
        <right/>
        <top/>
        <bottom/>
      </border>
    </dxf>
    <dxf>
      <font>
        <color theme="0"/>
      </font>
      <fill>
        <patternFill patternType="solid">
          <fgColor indexed="64"/>
          <bgColor rgb="FFDB0B03"/>
        </patternFill>
      </fill>
    </dxf>
    <dxf>
      <font>
        <color theme="0"/>
      </font>
      <fill>
        <patternFill patternType="solid">
          <fgColor indexed="64"/>
          <bgColor rgb="FFDD0603"/>
        </patternFill>
      </fill>
      <border>
        <left/>
        <right/>
        <top/>
        <bottom/>
      </border>
    </dxf>
    <dxf>
      <font>
        <color auto="1"/>
      </font>
      <fill>
        <patternFill patternType="none">
          <fgColor indexed="64"/>
          <bgColor auto="1"/>
        </patternFill>
      </fill>
      <border>
        <left/>
        <right/>
        <top/>
        <bottom/>
      </border>
    </dxf>
    <dxf>
      <font>
        <color auto="1"/>
      </font>
      <fill>
        <patternFill patternType="solid">
          <fgColor indexed="64"/>
          <bgColor theme="0" tint="-0.14999847407452621"/>
        </patternFill>
      </fill>
      <border>
        <left/>
        <right/>
        <top/>
        <bottom/>
      </border>
    </dxf>
    <dxf>
      <font>
        <color auto="1"/>
      </font>
      <fill>
        <patternFill patternType="solid">
          <fgColor indexed="64"/>
          <bgColor rgb="FFFFFF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color auto="1"/>
      </font>
      <fill>
        <patternFill patternType="solid">
          <fgColor indexed="64"/>
          <bgColor rgb="FFFFFF00"/>
        </patternFill>
      </fill>
      <border>
        <left/>
        <right/>
        <top/>
        <bottom/>
      </border>
    </dxf>
    <dxf>
      <font>
        <color theme="0"/>
      </font>
      <fill>
        <patternFill patternType="solid">
          <fgColor indexed="64"/>
          <bgColor rgb="FFDB0B03"/>
        </patternFill>
      </fill>
    </dxf>
    <dxf>
      <font>
        <color theme="0"/>
      </font>
      <fill>
        <patternFill patternType="solid">
          <fgColor indexed="64"/>
          <bgColor rgb="FFDD0603"/>
        </patternFill>
      </fill>
      <border>
        <left/>
        <right/>
        <top/>
        <bottom/>
      </border>
    </dxf>
    <dxf>
      <font>
        <color auto="1"/>
      </font>
      <fill>
        <patternFill patternType="none">
          <fgColor indexed="64"/>
          <bgColor auto="1"/>
        </patternFill>
      </fill>
      <border>
        <left/>
        <right/>
        <top/>
        <bottom/>
      </border>
    </dxf>
    <dxf>
      <font>
        <color auto="1"/>
      </font>
      <fill>
        <patternFill patternType="solid">
          <fgColor indexed="64"/>
          <bgColor theme="0" tint="-0.14999847407452621"/>
        </patternFill>
      </fill>
      <border>
        <left/>
        <right/>
        <top/>
        <bottom/>
      </border>
    </dxf>
    <dxf>
      <font>
        <color auto="1"/>
      </font>
      <fill>
        <patternFill patternType="solid">
          <fgColor indexed="64"/>
          <bgColor theme="0" tint="-0.14999847407452621"/>
        </patternFill>
      </fill>
      <border>
        <left/>
        <right/>
        <top/>
        <bottom/>
      </border>
    </dxf>
    <dxf>
      <font>
        <color auto="1"/>
      </font>
      <fill>
        <patternFill patternType="solid">
          <fgColor indexed="64"/>
          <bgColor rgb="FFFFFF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color auto="1"/>
      </font>
      <fill>
        <patternFill patternType="solid">
          <fgColor indexed="64"/>
          <bgColor rgb="FFFFFF00"/>
        </patternFill>
      </fill>
      <border>
        <left/>
        <right/>
        <top/>
        <bottom/>
      </border>
    </dxf>
    <dxf>
      <font>
        <color theme="0"/>
      </font>
      <fill>
        <patternFill patternType="solid">
          <fgColor indexed="64"/>
          <bgColor rgb="FFDB0B03"/>
        </patternFill>
      </fill>
    </dxf>
    <dxf>
      <font>
        <color theme="0"/>
      </font>
      <fill>
        <patternFill patternType="solid">
          <fgColor indexed="64"/>
          <bgColor rgb="FFDD0603"/>
        </patternFill>
      </fill>
      <border>
        <left/>
        <right/>
        <top/>
        <bottom/>
      </border>
    </dxf>
    <dxf>
      <font>
        <color auto="1"/>
      </font>
      <fill>
        <patternFill patternType="none">
          <fgColor indexed="64"/>
          <bgColor auto="1"/>
        </patternFill>
      </fill>
      <border>
        <left/>
        <right/>
        <top/>
        <bottom/>
      </border>
    </dxf>
    <dxf>
      <font>
        <color auto="1"/>
      </font>
      <fill>
        <patternFill patternType="solid">
          <fgColor indexed="64"/>
          <bgColor theme="0" tint="-0.14999847407452621"/>
        </patternFill>
      </fill>
      <border>
        <left/>
        <right/>
        <top/>
        <bottom/>
      </border>
    </dxf>
    <dxf>
      <font>
        <color auto="1"/>
      </font>
      <fill>
        <patternFill patternType="solid">
          <fgColor indexed="64"/>
          <bgColor rgb="FFFFFF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color auto="1"/>
      </font>
      <fill>
        <patternFill patternType="solid">
          <fgColor indexed="64"/>
          <bgColor rgb="FFFFFF00"/>
        </patternFill>
      </fill>
      <border>
        <left/>
        <right/>
        <top/>
        <bottom/>
      </border>
    </dxf>
    <dxf>
      <font>
        <color theme="0"/>
      </font>
      <fill>
        <patternFill patternType="solid">
          <fgColor indexed="64"/>
          <bgColor rgb="FFDB0B03"/>
        </patternFill>
      </fill>
    </dxf>
    <dxf>
      <font>
        <color theme="0"/>
      </font>
      <fill>
        <patternFill patternType="solid">
          <fgColor indexed="64"/>
          <bgColor rgb="FFDD0603"/>
        </patternFill>
      </fill>
      <border>
        <left/>
        <right/>
        <top/>
        <bottom/>
      </border>
    </dxf>
    <dxf>
      <font>
        <color auto="1"/>
      </font>
      <fill>
        <patternFill patternType="none">
          <fgColor indexed="64"/>
          <bgColor auto="1"/>
        </patternFill>
      </fill>
      <border>
        <left/>
        <right/>
        <top/>
        <bottom/>
      </border>
    </dxf>
    <dxf>
      <font>
        <color auto="1"/>
      </font>
      <fill>
        <patternFill patternType="solid">
          <fgColor indexed="64"/>
          <bgColor theme="0" tint="-0.14999847407452621"/>
        </patternFill>
      </fill>
      <border>
        <left/>
        <right/>
        <top/>
        <bottom/>
      </border>
    </dxf>
    <dxf>
      <font>
        <color auto="1"/>
      </font>
      <fill>
        <patternFill patternType="solid">
          <fgColor indexed="64"/>
          <bgColor rgb="FFFFFF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color auto="1"/>
      </font>
      <fill>
        <patternFill patternType="solid">
          <fgColor indexed="64"/>
          <bgColor rgb="FFFFFF00"/>
        </patternFill>
      </fill>
      <border>
        <left/>
        <right/>
        <top/>
        <bottom/>
      </border>
    </dxf>
    <dxf>
      <font>
        <color theme="0"/>
      </font>
      <fill>
        <patternFill patternType="solid">
          <fgColor indexed="64"/>
          <bgColor rgb="FFDB0B03"/>
        </patternFill>
      </fill>
    </dxf>
    <dxf>
      <font>
        <color theme="0"/>
      </font>
      <fill>
        <patternFill patternType="solid">
          <fgColor indexed="64"/>
          <bgColor rgb="FFDD0603"/>
        </patternFill>
      </fill>
      <border>
        <left/>
        <right/>
        <top/>
        <bottom/>
      </border>
    </dxf>
    <dxf>
      <font>
        <color auto="1"/>
      </font>
      <fill>
        <patternFill patternType="none">
          <fgColor indexed="64"/>
          <bgColor auto="1"/>
        </patternFill>
      </fill>
      <border>
        <left/>
        <right/>
        <top/>
        <bottom/>
      </border>
    </dxf>
    <dxf>
      <font>
        <color auto="1"/>
      </font>
      <fill>
        <patternFill patternType="solid">
          <fgColor indexed="64"/>
          <bgColor theme="0" tint="-0.14999847407452621"/>
        </patternFill>
      </fill>
      <border>
        <left/>
        <right/>
        <top/>
        <bottom/>
      </border>
    </dxf>
    <dxf>
      <font>
        <color auto="1"/>
      </font>
      <fill>
        <patternFill patternType="solid">
          <fgColor indexed="64"/>
          <bgColor theme="0" tint="-0.14999847407452621"/>
        </patternFill>
      </fill>
      <border>
        <left/>
        <right/>
        <top/>
        <bottom/>
      </border>
    </dxf>
    <dxf>
      <font>
        <color auto="1"/>
      </font>
      <fill>
        <patternFill patternType="solid">
          <fgColor indexed="64"/>
          <bgColor rgb="FFFFFF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color auto="1"/>
      </font>
      <fill>
        <patternFill patternType="solid">
          <fgColor indexed="64"/>
          <bgColor rgb="FFFFFF00"/>
        </patternFill>
      </fill>
      <border>
        <left/>
        <right/>
        <top/>
        <bottom/>
      </border>
    </dxf>
    <dxf>
      <font>
        <color theme="0"/>
      </font>
      <fill>
        <patternFill patternType="solid">
          <fgColor indexed="64"/>
          <bgColor rgb="FFDB0B03"/>
        </patternFill>
      </fill>
    </dxf>
    <dxf>
      <font>
        <color theme="0"/>
      </font>
      <fill>
        <patternFill patternType="solid">
          <fgColor indexed="64"/>
          <bgColor rgb="FFDD0603"/>
        </patternFill>
      </fill>
      <border>
        <left/>
        <right/>
        <top/>
        <bottom/>
      </border>
    </dxf>
    <dxf>
      <font>
        <color auto="1"/>
      </font>
      <fill>
        <patternFill patternType="none">
          <fgColor indexed="64"/>
          <bgColor auto="1"/>
        </patternFill>
      </fill>
      <border>
        <left/>
        <right/>
        <top/>
        <bottom/>
      </border>
    </dxf>
    <dxf>
      <font>
        <color auto="1"/>
      </font>
      <fill>
        <patternFill patternType="solid">
          <fgColor indexed="64"/>
          <bgColor theme="0" tint="-0.14999847407452621"/>
        </patternFill>
      </fill>
      <border>
        <left/>
        <right/>
        <top/>
        <bottom/>
      </border>
    </dxf>
    <dxf>
      <font>
        <color auto="1"/>
      </font>
      <fill>
        <patternFill patternType="solid">
          <fgColor indexed="64"/>
          <bgColor theme="0" tint="-0.14999847407452621"/>
        </patternFill>
      </fill>
      <border>
        <left/>
        <right/>
        <top/>
        <bottom/>
      </border>
    </dxf>
    <dxf>
      <font>
        <color auto="1"/>
      </font>
      <fill>
        <patternFill patternType="solid">
          <fgColor indexed="64"/>
          <bgColor theme="0" tint="-0.14999847407452621"/>
        </patternFill>
      </fill>
      <border>
        <left/>
        <right/>
        <top/>
        <bottom/>
      </border>
    </dxf>
    <dxf>
      <font>
        <color auto="1"/>
      </font>
      <fill>
        <patternFill patternType="solid">
          <fgColor indexed="64"/>
          <bgColor rgb="FFFFFF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color auto="1"/>
      </font>
      <fill>
        <patternFill patternType="solid">
          <fgColor indexed="64"/>
          <bgColor rgb="FFFFFF00"/>
        </patternFill>
      </fill>
      <border>
        <left/>
        <right/>
        <top/>
        <bottom/>
      </border>
    </dxf>
    <dxf>
      <font>
        <color theme="0"/>
      </font>
      <fill>
        <patternFill patternType="solid">
          <fgColor indexed="64"/>
          <bgColor rgb="FFDB0B03"/>
        </patternFill>
      </fill>
    </dxf>
    <dxf>
      <font>
        <color theme="0"/>
      </font>
      <fill>
        <patternFill patternType="solid">
          <fgColor indexed="64"/>
          <bgColor rgb="FFDD0603"/>
        </patternFill>
      </fill>
      <border>
        <left/>
        <right/>
        <top/>
        <bottom/>
      </border>
    </dxf>
    <dxf>
      <font>
        <color auto="1"/>
      </font>
      <fill>
        <patternFill patternType="none">
          <fgColor indexed="64"/>
          <bgColor auto="1"/>
        </patternFill>
      </fill>
      <border>
        <left/>
        <right/>
        <top/>
        <bottom/>
      </border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 patternType="solid">
          <fgColor indexed="64"/>
          <bgColor rgb="FFFFFF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color auto="1"/>
      </font>
      <fill>
        <patternFill patternType="solid">
          <fgColor indexed="64"/>
          <bgColor rgb="FFFFFF00"/>
        </patternFill>
      </fill>
      <border>
        <left/>
        <right/>
        <top/>
        <bottom/>
      </border>
    </dxf>
    <dxf>
      <font>
        <color theme="0"/>
      </font>
      <fill>
        <patternFill patternType="solid">
          <fgColor indexed="64"/>
          <bgColor rgb="FFDB0B03"/>
        </patternFill>
      </fill>
    </dxf>
    <dxf>
      <font>
        <color theme="0"/>
      </font>
      <fill>
        <patternFill patternType="solid">
          <fgColor indexed="64"/>
          <bgColor rgb="FFDD0603"/>
        </patternFill>
      </fill>
      <border>
        <left/>
        <right/>
        <top/>
        <bottom/>
      </border>
    </dxf>
    <dxf>
      <font>
        <color auto="1"/>
      </font>
      <fill>
        <patternFill patternType="none">
          <fgColor indexed="64"/>
          <bgColor auto="1"/>
        </patternFill>
      </fill>
      <border>
        <left/>
        <right/>
        <top/>
        <bottom/>
      </border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 patternType="solid">
          <fgColor indexed="64"/>
          <bgColor rgb="FFFFFF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color auto="1"/>
      </font>
      <fill>
        <patternFill patternType="solid">
          <fgColor indexed="64"/>
          <bgColor rgb="FFFFFF00"/>
        </patternFill>
      </fill>
      <border>
        <left/>
        <right/>
        <top/>
        <bottom/>
      </border>
    </dxf>
    <dxf>
      <font>
        <color theme="0"/>
      </font>
      <fill>
        <patternFill patternType="solid">
          <fgColor indexed="64"/>
          <bgColor rgb="FFDB0B03"/>
        </patternFill>
      </fill>
    </dxf>
    <dxf>
      <font>
        <color theme="0"/>
      </font>
      <fill>
        <patternFill patternType="solid">
          <fgColor indexed="64"/>
          <bgColor rgb="FFDD0603"/>
        </patternFill>
      </fill>
      <border>
        <left/>
        <right/>
        <top/>
        <bottom/>
      </border>
    </dxf>
    <dxf>
      <font>
        <color auto="1"/>
      </font>
      <fill>
        <patternFill patternType="none">
          <fgColor indexed="64"/>
          <bgColor auto="1"/>
        </patternFill>
      </fill>
      <border>
        <left/>
        <right/>
        <top/>
        <bottom/>
      </border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 patternType="solid">
          <fgColor indexed="64"/>
          <bgColor theme="0" tint="-0.14999847407452621"/>
        </patternFill>
      </fill>
      <border>
        <left/>
        <right/>
        <top/>
        <bottom/>
      </border>
    </dxf>
    <dxf>
      <font>
        <color auto="1"/>
      </font>
      <fill>
        <patternFill patternType="solid">
          <fgColor indexed="64"/>
          <bgColor rgb="FFFFFF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color auto="1"/>
      </font>
      <fill>
        <patternFill patternType="solid">
          <fgColor indexed="64"/>
          <bgColor rgb="FFFFFF00"/>
        </patternFill>
      </fill>
      <border>
        <left/>
        <right/>
        <top/>
        <bottom/>
      </border>
    </dxf>
    <dxf>
      <font>
        <color theme="0"/>
      </font>
      <fill>
        <patternFill patternType="solid">
          <fgColor indexed="64"/>
          <bgColor rgb="FFDB0B03"/>
        </patternFill>
      </fill>
    </dxf>
    <dxf>
      <font>
        <color theme="0"/>
      </font>
      <fill>
        <patternFill patternType="solid">
          <fgColor indexed="64"/>
          <bgColor rgb="FFDD0603"/>
        </patternFill>
      </fill>
      <border>
        <left/>
        <right/>
        <top/>
        <bottom/>
      </border>
    </dxf>
    <dxf>
      <font>
        <color auto="1"/>
      </font>
      <fill>
        <patternFill patternType="none">
          <fgColor indexed="64"/>
          <bgColor auto="1"/>
        </patternFill>
      </fill>
      <border>
        <left/>
        <right/>
        <top/>
        <bottom/>
      </border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 patternType="solid">
          <fgColor indexed="64"/>
          <bgColor theme="0" tint="-0.14999847407452621"/>
        </patternFill>
      </fill>
    </dxf>
    <dxf>
      <font>
        <color rgb="FF9C6500"/>
      </font>
      <fill>
        <patternFill>
          <bgColor rgb="FFFFEB9C"/>
        </patternFill>
      </fill>
    </dxf>
    <dxf>
      <font>
        <strike val="0"/>
        <u val="none"/>
        <color auto="1"/>
      </font>
      <fill>
        <patternFill patternType="solid">
          <fgColor indexed="64"/>
          <bgColor rgb="FFFFFF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color auto="1"/>
      </font>
      <fill>
        <patternFill patternType="solid">
          <fgColor indexed="64"/>
          <bgColor rgb="FFFFFF00"/>
        </patternFill>
      </fill>
      <border>
        <left/>
        <right/>
        <top/>
        <bottom/>
      </border>
    </dxf>
    <dxf>
      <font>
        <color auto="1"/>
      </font>
      <fill>
        <patternFill patternType="solid">
          <fgColor indexed="64"/>
          <bgColor theme="0" tint="-0.14999847407452621"/>
        </patternFill>
      </fill>
      <border>
        <left/>
        <right/>
        <top/>
        <bottom/>
      </border>
    </dxf>
    <dxf>
      <font>
        <color auto="1"/>
      </font>
      <fill>
        <patternFill patternType="solid">
          <fgColor indexed="64"/>
          <bgColor rgb="FFFFFF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color auto="1"/>
      </font>
      <fill>
        <patternFill patternType="solid">
          <fgColor indexed="64"/>
          <bgColor rgb="FFFFFF00"/>
        </patternFill>
      </fill>
      <border>
        <left/>
        <right/>
        <top/>
        <bottom/>
      </border>
    </dxf>
    <dxf>
      <font>
        <color theme="0"/>
      </font>
      <fill>
        <patternFill patternType="solid">
          <fgColor indexed="64"/>
          <bgColor rgb="FFDB0B03"/>
        </patternFill>
      </fill>
    </dxf>
    <dxf>
      <font>
        <color theme="0"/>
      </font>
      <fill>
        <patternFill patternType="solid">
          <fgColor indexed="64"/>
          <bgColor rgb="FFDD0603"/>
        </patternFill>
      </fill>
      <border>
        <left/>
        <right/>
        <top/>
        <bottom/>
      </border>
    </dxf>
    <dxf>
      <font>
        <color auto="1"/>
      </font>
      <fill>
        <patternFill patternType="none">
          <fgColor indexed="64"/>
          <bgColor auto="1"/>
        </patternFill>
      </fill>
      <border>
        <left/>
        <right/>
        <top/>
        <bottom/>
      </border>
    </dxf>
    <dxf>
      <font>
        <color auto="1"/>
      </font>
      <fill>
        <patternFill patternType="solid">
          <fgColor indexed="64"/>
          <bgColor theme="0" tint="-0.14999847407452621"/>
        </patternFill>
      </fill>
      <border>
        <left/>
        <right/>
        <top/>
        <bottom/>
      </border>
    </dxf>
    <dxf>
      <font>
        <color auto="1"/>
      </font>
      <fill>
        <patternFill patternType="solid">
          <fgColor indexed="64"/>
          <bgColor rgb="FFFFFF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color auto="1"/>
      </font>
      <fill>
        <patternFill patternType="solid">
          <fgColor indexed="64"/>
          <bgColor rgb="FFFFFF00"/>
        </patternFill>
      </fill>
      <border>
        <left/>
        <right/>
        <top/>
        <bottom/>
      </border>
    </dxf>
    <dxf>
      <font>
        <color theme="0"/>
      </font>
      <fill>
        <patternFill patternType="solid">
          <fgColor indexed="64"/>
          <bgColor rgb="FFDB0B03"/>
        </patternFill>
      </fill>
    </dxf>
    <dxf>
      <font>
        <color theme="0"/>
      </font>
      <fill>
        <patternFill patternType="solid">
          <fgColor indexed="64"/>
          <bgColor rgb="FFDD0603"/>
        </patternFill>
      </fill>
      <border>
        <left/>
        <right/>
        <top/>
        <bottom/>
      </border>
    </dxf>
    <dxf>
      <font>
        <color auto="1"/>
      </font>
      <fill>
        <patternFill patternType="none">
          <fgColor indexed="64"/>
          <bgColor auto="1"/>
        </patternFill>
      </fill>
      <border>
        <left/>
        <right/>
        <top/>
        <bottom/>
      </border>
    </dxf>
    <dxf>
      <font>
        <color auto="1"/>
      </font>
      <fill>
        <patternFill patternType="solid">
          <fgColor indexed="64"/>
          <bgColor theme="0" tint="-0.14999847407452621"/>
        </patternFill>
      </fill>
      <border>
        <left/>
        <right/>
        <top/>
        <bottom/>
      </border>
    </dxf>
    <dxf>
      <font>
        <color auto="1"/>
      </font>
      <fill>
        <patternFill patternType="solid">
          <fgColor indexed="64"/>
          <bgColor theme="0" tint="-0.14999847407452621"/>
        </patternFill>
      </fill>
      <border>
        <left/>
        <right/>
        <top/>
        <bottom/>
      </border>
    </dxf>
    <dxf>
      <font>
        <color auto="1"/>
      </font>
      <fill>
        <patternFill patternType="solid">
          <fgColor indexed="64"/>
          <bgColor rgb="FFFFFF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color auto="1"/>
      </font>
      <fill>
        <patternFill patternType="solid">
          <fgColor indexed="64"/>
          <bgColor rgb="FFFFFF00"/>
        </patternFill>
      </fill>
      <border>
        <left/>
        <right/>
        <top/>
        <bottom/>
      </border>
    </dxf>
    <dxf>
      <font>
        <color theme="0"/>
      </font>
      <fill>
        <patternFill patternType="solid">
          <fgColor indexed="64"/>
          <bgColor rgb="FFDB0B03"/>
        </patternFill>
      </fill>
    </dxf>
    <dxf>
      <font>
        <color theme="0"/>
      </font>
      <fill>
        <patternFill patternType="solid">
          <fgColor indexed="64"/>
          <bgColor rgb="FFDD0603"/>
        </patternFill>
      </fill>
      <border>
        <left/>
        <right/>
        <top/>
        <bottom/>
      </border>
    </dxf>
    <dxf>
      <font>
        <color auto="1"/>
      </font>
      <fill>
        <patternFill patternType="none">
          <fgColor indexed="64"/>
          <bgColor auto="1"/>
        </patternFill>
      </fill>
      <border>
        <left/>
        <right/>
        <top/>
        <bottom/>
      </border>
    </dxf>
    <dxf>
      <font>
        <color auto="1"/>
      </font>
      <fill>
        <patternFill patternType="solid">
          <fgColor indexed="64"/>
          <bgColor theme="0" tint="-0.14999847407452621"/>
        </patternFill>
      </fill>
      <border>
        <left/>
        <right/>
        <top/>
        <bottom/>
      </border>
    </dxf>
    <dxf>
      <font>
        <color auto="1"/>
      </font>
      <fill>
        <patternFill patternType="solid">
          <fgColor indexed="64"/>
          <bgColor rgb="FFFFFF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color auto="1"/>
      </font>
      <fill>
        <patternFill patternType="solid">
          <fgColor indexed="64"/>
          <bgColor rgb="FFFFFF00"/>
        </patternFill>
      </fill>
      <border>
        <left/>
        <right/>
        <top/>
        <bottom/>
      </border>
    </dxf>
    <dxf>
      <font>
        <color theme="0"/>
      </font>
      <fill>
        <patternFill patternType="solid">
          <fgColor indexed="64"/>
          <bgColor rgb="FFDB0B03"/>
        </patternFill>
      </fill>
    </dxf>
    <dxf>
      <font>
        <color theme="0"/>
      </font>
      <fill>
        <patternFill patternType="solid">
          <fgColor indexed="64"/>
          <bgColor rgb="FFDD0603"/>
        </patternFill>
      </fill>
      <border>
        <left/>
        <right/>
        <top/>
        <bottom/>
      </border>
    </dxf>
    <dxf>
      <font>
        <color auto="1"/>
      </font>
      <fill>
        <patternFill patternType="none">
          <fgColor indexed="64"/>
          <bgColor auto="1"/>
        </patternFill>
      </fill>
      <border>
        <left/>
        <right/>
        <top/>
        <bottom/>
      </border>
    </dxf>
    <dxf>
      <font>
        <color auto="1"/>
      </font>
      <fill>
        <patternFill patternType="solid">
          <fgColor indexed="64"/>
          <bgColor theme="0" tint="-0.14999847407452621"/>
        </patternFill>
      </fill>
      <border>
        <left/>
        <right/>
        <top/>
        <bottom/>
      </border>
    </dxf>
    <dxf>
      <font>
        <color auto="1"/>
      </font>
      <fill>
        <patternFill patternType="solid">
          <fgColor indexed="64"/>
          <bgColor rgb="FFFFFF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color auto="1"/>
      </font>
      <fill>
        <patternFill patternType="solid">
          <fgColor indexed="64"/>
          <bgColor rgb="FFFFFF00"/>
        </patternFill>
      </fill>
      <border>
        <left/>
        <right/>
        <top/>
        <bottom/>
      </border>
    </dxf>
    <dxf>
      <font>
        <color theme="0"/>
      </font>
      <fill>
        <patternFill patternType="solid">
          <fgColor indexed="64"/>
          <bgColor rgb="FFDB0B03"/>
        </patternFill>
      </fill>
    </dxf>
    <dxf>
      <font>
        <color theme="0"/>
      </font>
      <fill>
        <patternFill patternType="solid">
          <fgColor indexed="64"/>
          <bgColor rgb="FFDD0603"/>
        </patternFill>
      </fill>
      <border>
        <left/>
        <right/>
        <top/>
        <bottom/>
      </border>
    </dxf>
    <dxf>
      <font>
        <color auto="1"/>
      </font>
      <fill>
        <patternFill patternType="none">
          <fgColor indexed="64"/>
          <bgColor auto="1"/>
        </patternFill>
      </fill>
      <border>
        <left/>
        <right/>
        <top/>
        <bottom/>
      </border>
    </dxf>
    <dxf>
      <font>
        <color auto="1"/>
      </font>
      <fill>
        <patternFill patternType="solid">
          <fgColor indexed="64"/>
          <bgColor theme="0" tint="-0.14999847407452621"/>
        </patternFill>
      </fill>
      <border>
        <left/>
        <right/>
        <top/>
        <bottom/>
      </border>
    </dxf>
    <dxf>
      <font>
        <color auto="1"/>
      </font>
      <fill>
        <patternFill patternType="solid">
          <fgColor indexed="64"/>
          <bgColor theme="0" tint="-0.14999847407452621"/>
        </patternFill>
      </fill>
      <border>
        <left/>
        <right/>
        <top/>
        <bottom/>
      </border>
    </dxf>
    <dxf>
      <font>
        <color auto="1"/>
      </font>
      <fill>
        <patternFill patternType="solid">
          <fgColor indexed="64"/>
          <bgColor rgb="FFFFFF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color auto="1"/>
      </font>
      <fill>
        <patternFill patternType="solid">
          <fgColor indexed="64"/>
          <bgColor rgb="FFFFFF00"/>
        </patternFill>
      </fill>
      <border>
        <left/>
        <right/>
        <top/>
        <bottom/>
      </border>
    </dxf>
    <dxf>
      <font>
        <color theme="0"/>
      </font>
      <fill>
        <patternFill patternType="solid">
          <fgColor indexed="64"/>
          <bgColor rgb="FFDB0B03"/>
        </patternFill>
      </fill>
    </dxf>
    <dxf>
      <font>
        <color theme="0"/>
      </font>
      <fill>
        <patternFill patternType="solid">
          <fgColor indexed="64"/>
          <bgColor rgb="FFDD0603"/>
        </patternFill>
      </fill>
      <border>
        <left/>
        <right/>
        <top/>
        <bottom/>
      </border>
    </dxf>
    <dxf>
      <font>
        <color auto="1"/>
      </font>
      <fill>
        <patternFill patternType="none">
          <fgColor indexed="64"/>
          <bgColor auto="1"/>
        </patternFill>
      </fill>
      <border>
        <left/>
        <right/>
        <top/>
        <bottom/>
      </border>
    </dxf>
    <dxf>
      <font>
        <color auto="1"/>
      </font>
      <fill>
        <patternFill patternType="solid">
          <fgColor indexed="64"/>
          <bgColor theme="0" tint="-0.14999847407452621"/>
        </patternFill>
      </fill>
      <border>
        <left/>
        <right/>
        <top/>
        <bottom/>
      </border>
    </dxf>
    <dxf>
      <font>
        <color auto="1"/>
      </font>
      <fill>
        <patternFill patternType="solid">
          <fgColor indexed="64"/>
          <bgColor theme="0" tint="-0.14999847407452621"/>
        </patternFill>
      </fill>
      <border>
        <left/>
        <right/>
        <top/>
        <bottom/>
      </border>
    </dxf>
    <dxf>
      <font>
        <color auto="1"/>
      </font>
      <fill>
        <patternFill patternType="solid">
          <fgColor indexed="64"/>
          <bgColor theme="0" tint="-0.14999847407452621"/>
        </patternFill>
      </fill>
      <border>
        <left/>
        <right/>
        <top/>
        <bottom/>
      </border>
    </dxf>
    <dxf>
      <font>
        <color auto="1"/>
      </font>
      <fill>
        <patternFill patternType="solid">
          <fgColor indexed="64"/>
          <bgColor rgb="FFFFFF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color auto="1"/>
      </font>
      <fill>
        <patternFill patternType="solid">
          <fgColor indexed="64"/>
          <bgColor rgb="FFFFFF00"/>
        </patternFill>
      </fill>
      <border>
        <left/>
        <right/>
        <top/>
        <bottom/>
      </border>
    </dxf>
    <dxf>
      <font>
        <color theme="0"/>
      </font>
      <fill>
        <patternFill patternType="solid">
          <fgColor indexed="64"/>
          <bgColor rgb="FFDB0B03"/>
        </patternFill>
      </fill>
    </dxf>
    <dxf>
      <font>
        <color theme="0"/>
      </font>
      <fill>
        <patternFill patternType="solid">
          <fgColor indexed="64"/>
          <bgColor rgb="FFDD0603"/>
        </patternFill>
      </fill>
      <border>
        <left/>
        <right/>
        <top/>
        <bottom/>
      </border>
    </dxf>
    <dxf>
      <font>
        <color auto="1"/>
      </font>
      <fill>
        <patternFill patternType="none">
          <fgColor indexed="64"/>
          <bgColor auto="1"/>
        </patternFill>
      </fill>
      <border>
        <left/>
        <right/>
        <top/>
        <bottom/>
      </border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 patternType="solid">
          <fgColor indexed="64"/>
          <bgColor rgb="FFFFFF00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color auto="1"/>
      </font>
      <fill>
        <patternFill patternType="solid">
          <fgColor indexed="64"/>
          <bgColor rgb="FFFFFF00"/>
        </patternFill>
      </fill>
      <border>
        <left/>
        <right/>
        <top/>
        <bottom/>
      </border>
    </dxf>
    <dxf>
      <font>
        <color theme="0"/>
      </font>
      <fill>
        <patternFill patternType="solid">
          <fgColor indexed="64"/>
          <bgColor rgb="FFDB0B03"/>
        </patternFill>
      </fill>
    </dxf>
    <dxf>
      <font>
        <color theme="0"/>
      </font>
      <fill>
        <patternFill patternType="solid">
          <fgColor indexed="64"/>
          <bgColor rgb="FFDD0603"/>
        </patternFill>
      </fill>
      <border>
        <left/>
        <right/>
        <top/>
        <bottom/>
      </border>
    </dxf>
    <dxf>
      <font>
        <color auto="1"/>
      </font>
      <fill>
        <patternFill patternType="none">
          <fgColor indexed="64"/>
          <bgColor auto="1"/>
        </patternFill>
      </fill>
      <border>
        <left/>
        <right/>
        <top/>
        <bottom/>
      </border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theme" Target="theme/theme1.xml"/><Relationship Id="rId6" Type="http://schemas.openxmlformats.org/officeDocument/2006/relationships/styles" Target="styles.xml"/><Relationship Id="rId7" Type="http://schemas.openxmlformats.org/officeDocument/2006/relationships/sharedStrings" Target="sharedStrings.xml"/><Relationship Id="rId8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drawings/_rels/drawing1.xml.rels><?xml version="1.0" encoding="UTF-8" standalone="yes"?>
<Relationships xmlns="http://schemas.openxmlformats.org/package/2006/relationships"><Relationship Id="rId46" Type="http://schemas.openxmlformats.org/officeDocument/2006/relationships/image" Target="../media/image46.png"/><Relationship Id="rId47" Type="http://schemas.openxmlformats.org/officeDocument/2006/relationships/image" Target="../media/image47.png"/><Relationship Id="rId48" Type="http://schemas.openxmlformats.org/officeDocument/2006/relationships/image" Target="../media/image48.png"/><Relationship Id="rId20" Type="http://schemas.openxmlformats.org/officeDocument/2006/relationships/image" Target="../media/image20.png"/><Relationship Id="rId21" Type="http://schemas.openxmlformats.org/officeDocument/2006/relationships/image" Target="../media/image21.png"/><Relationship Id="rId22" Type="http://schemas.openxmlformats.org/officeDocument/2006/relationships/image" Target="../media/image22.png"/><Relationship Id="rId23" Type="http://schemas.openxmlformats.org/officeDocument/2006/relationships/image" Target="../media/image23.png"/><Relationship Id="rId24" Type="http://schemas.openxmlformats.org/officeDocument/2006/relationships/image" Target="../media/image24.png"/><Relationship Id="rId25" Type="http://schemas.openxmlformats.org/officeDocument/2006/relationships/image" Target="../media/image25.png"/><Relationship Id="rId26" Type="http://schemas.openxmlformats.org/officeDocument/2006/relationships/image" Target="../media/image26.png"/><Relationship Id="rId27" Type="http://schemas.openxmlformats.org/officeDocument/2006/relationships/image" Target="../media/image27.png"/><Relationship Id="rId28" Type="http://schemas.openxmlformats.org/officeDocument/2006/relationships/image" Target="../media/image28.png"/><Relationship Id="rId29" Type="http://schemas.openxmlformats.org/officeDocument/2006/relationships/image" Target="../media/image29.png"/><Relationship Id="rId1" Type="http://schemas.openxmlformats.org/officeDocument/2006/relationships/image" Target="../media/image1.png"/><Relationship Id="rId2" Type="http://schemas.openxmlformats.org/officeDocument/2006/relationships/image" Target="../media/image2.png"/><Relationship Id="rId3" Type="http://schemas.openxmlformats.org/officeDocument/2006/relationships/image" Target="../media/image3.png"/><Relationship Id="rId4" Type="http://schemas.openxmlformats.org/officeDocument/2006/relationships/image" Target="../media/image4.png"/><Relationship Id="rId5" Type="http://schemas.openxmlformats.org/officeDocument/2006/relationships/image" Target="../media/image5.png"/><Relationship Id="rId30" Type="http://schemas.openxmlformats.org/officeDocument/2006/relationships/image" Target="../media/image30.png"/><Relationship Id="rId31" Type="http://schemas.openxmlformats.org/officeDocument/2006/relationships/image" Target="../media/image31.png"/><Relationship Id="rId32" Type="http://schemas.openxmlformats.org/officeDocument/2006/relationships/image" Target="../media/image32.png"/><Relationship Id="rId9" Type="http://schemas.openxmlformats.org/officeDocument/2006/relationships/image" Target="../media/image9.png"/><Relationship Id="rId6" Type="http://schemas.openxmlformats.org/officeDocument/2006/relationships/image" Target="../media/image6.png"/><Relationship Id="rId7" Type="http://schemas.openxmlformats.org/officeDocument/2006/relationships/image" Target="../media/image7.png"/><Relationship Id="rId8" Type="http://schemas.openxmlformats.org/officeDocument/2006/relationships/image" Target="../media/image8.png"/><Relationship Id="rId33" Type="http://schemas.openxmlformats.org/officeDocument/2006/relationships/image" Target="../media/image33.png"/><Relationship Id="rId34" Type="http://schemas.openxmlformats.org/officeDocument/2006/relationships/image" Target="../media/image34.png"/><Relationship Id="rId35" Type="http://schemas.openxmlformats.org/officeDocument/2006/relationships/image" Target="../media/image35.png"/><Relationship Id="rId36" Type="http://schemas.openxmlformats.org/officeDocument/2006/relationships/image" Target="../media/image36.png"/><Relationship Id="rId10" Type="http://schemas.openxmlformats.org/officeDocument/2006/relationships/image" Target="../media/image10.png"/><Relationship Id="rId11" Type="http://schemas.openxmlformats.org/officeDocument/2006/relationships/image" Target="../media/image11.png"/><Relationship Id="rId12" Type="http://schemas.openxmlformats.org/officeDocument/2006/relationships/image" Target="../media/image12.png"/><Relationship Id="rId13" Type="http://schemas.openxmlformats.org/officeDocument/2006/relationships/image" Target="../media/image13.png"/><Relationship Id="rId14" Type="http://schemas.openxmlformats.org/officeDocument/2006/relationships/image" Target="../media/image14.png"/><Relationship Id="rId15" Type="http://schemas.openxmlformats.org/officeDocument/2006/relationships/image" Target="../media/image15.png"/><Relationship Id="rId16" Type="http://schemas.openxmlformats.org/officeDocument/2006/relationships/image" Target="../media/image16.gif"/><Relationship Id="rId17" Type="http://schemas.openxmlformats.org/officeDocument/2006/relationships/image" Target="../media/image17.png"/><Relationship Id="rId18" Type="http://schemas.openxmlformats.org/officeDocument/2006/relationships/image" Target="../media/image18.png"/><Relationship Id="rId19" Type="http://schemas.openxmlformats.org/officeDocument/2006/relationships/image" Target="../media/image19.png"/><Relationship Id="rId37" Type="http://schemas.openxmlformats.org/officeDocument/2006/relationships/image" Target="../media/image37.png"/><Relationship Id="rId38" Type="http://schemas.openxmlformats.org/officeDocument/2006/relationships/image" Target="../media/image38.png"/><Relationship Id="rId39" Type="http://schemas.openxmlformats.org/officeDocument/2006/relationships/image" Target="../media/image39.png"/><Relationship Id="rId40" Type="http://schemas.openxmlformats.org/officeDocument/2006/relationships/image" Target="../media/image40.png"/><Relationship Id="rId41" Type="http://schemas.openxmlformats.org/officeDocument/2006/relationships/image" Target="../media/image41.png"/><Relationship Id="rId42" Type="http://schemas.openxmlformats.org/officeDocument/2006/relationships/image" Target="../media/image42.png"/><Relationship Id="rId43" Type="http://schemas.openxmlformats.org/officeDocument/2006/relationships/image" Target="../media/image43.png"/><Relationship Id="rId44" Type="http://schemas.openxmlformats.org/officeDocument/2006/relationships/image" Target="../media/image44.png"/><Relationship Id="rId45" Type="http://schemas.openxmlformats.org/officeDocument/2006/relationships/image" Target="../media/image45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49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19</xdr:col>
      <xdr:colOff>817372</xdr:colOff>
      <xdr:row>50</xdr:row>
      <xdr:rowOff>12700</xdr:rowOff>
    </xdr:from>
    <xdr:to>
      <xdr:col>23</xdr:col>
      <xdr:colOff>606044</xdr:colOff>
      <xdr:row>74</xdr:row>
      <xdr:rowOff>12700</xdr:rowOff>
    </xdr:to>
    <xdr:pic>
      <xdr:nvPicPr>
        <xdr:cNvPr id="35" name="Picture 34"/>
        <xdr:cNvPicPr>
          <a:picLocks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6501872" y="9537700"/>
          <a:ext cx="3090672" cy="45720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3</xdr:col>
      <xdr:colOff>614172</xdr:colOff>
      <xdr:row>24</xdr:row>
      <xdr:rowOff>0</xdr:rowOff>
    </xdr:to>
    <xdr:pic>
      <xdr:nvPicPr>
        <xdr:cNvPr id="7" name="Picture 6"/>
        <xdr:cNvPicPr>
          <a:picLocks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0"/>
          <a:ext cx="3090672" cy="4572000"/>
        </a:xfrm>
        <a:prstGeom prst="rect">
          <a:avLst/>
        </a:prstGeom>
      </xdr:spPr>
    </xdr:pic>
    <xdr:clientData/>
  </xdr:twoCellAnchor>
  <xdr:twoCellAnchor editAs="oneCell">
    <xdr:from>
      <xdr:col>4</xdr:col>
      <xdr:colOff>12700</xdr:colOff>
      <xdr:row>50</xdr:row>
      <xdr:rowOff>21844</xdr:rowOff>
    </xdr:from>
    <xdr:to>
      <xdr:col>7</xdr:col>
      <xdr:colOff>626872</xdr:colOff>
      <xdr:row>74</xdr:row>
      <xdr:rowOff>21844</xdr:rowOff>
    </xdr:to>
    <xdr:pic>
      <xdr:nvPicPr>
        <xdr:cNvPr id="14" name="Picture 13"/>
        <xdr:cNvPicPr>
          <a:picLocks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314700" y="9546844"/>
          <a:ext cx="3090672" cy="4572000"/>
        </a:xfrm>
        <a:prstGeom prst="rect">
          <a:avLst/>
        </a:prstGeom>
      </xdr:spPr>
    </xdr:pic>
    <xdr:clientData/>
  </xdr:twoCellAnchor>
  <xdr:twoCellAnchor editAs="oneCell">
    <xdr:from>
      <xdr:col>4</xdr:col>
      <xdr:colOff>12700</xdr:colOff>
      <xdr:row>50</xdr:row>
      <xdr:rowOff>21844</xdr:rowOff>
    </xdr:from>
    <xdr:to>
      <xdr:col>7</xdr:col>
      <xdr:colOff>626872</xdr:colOff>
      <xdr:row>74</xdr:row>
      <xdr:rowOff>21844</xdr:rowOff>
    </xdr:to>
    <xdr:pic>
      <xdr:nvPicPr>
        <xdr:cNvPr id="15" name="Picture 14"/>
        <xdr:cNvPicPr>
          <a:picLocks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3314700" y="9546844"/>
          <a:ext cx="3090672" cy="4572000"/>
        </a:xfrm>
        <a:prstGeom prst="rect">
          <a:avLst/>
        </a:prstGeom>
      </xdr:spPr>
    </xdr:pic>
    <xdr:clientData/>
  </xdr:twoCellAnchor>
  <xdr:twoCellAnchor editAs="oneCell">
    <xdr:from>
      <xdr:col>4</xdr:col>
      <xdr:colOff>12700</xdr:colOff>
      <xdr:row>50</xdr:row>
      <xdr:rowOff>21844</xdr:rowOff>
    </xdr:from>
    <xdr:to>
      <xdr:col>7</xdr:col>
      <xdr:colOff>626872</xdr:colOff>
      <xdr:row>74</xdr:row>
      <xdr:rowOff>21844</xdr:rowOff>
    </xdr:to>
    <xdr:pic>
      <xdr:nvPicPr>
        <xdr:cNvPr id="16" name="Picture 15"/>
        <xdr:cNvPicPr>
          <a:picLocks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3314700" y="9546844"/>
          <a:ext cx="3090672" cy="45720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25</xdr:row>
      <xdr:rowOff>47244</xdr:rowOff>
    </xdr:from>
    <xdr:to>
      <xdr:col>3</xdr:col>
      <xdr:colOff>614172</xdr:colOff>
      <xdr:row>49</xdr:row>
      <xdr:rowOff>47244</xdr:rowOff>
    </xdr:to>
    <xdr:pic>
      <xdr:nvPicPr>
        <xdr:cNvPr id="21" name="Picture 20"/>
        <xdr:cNvPicPr>
          <a:picLocks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0" y="4809744"/>
          <a:ext cx="3090672" cy="4572000"/>
        </a:xfrm>
        <a:prstGeom prst="rect">
          <a:avLst/>
        </a:prstGeom>
      </xdr:spPr>
    </xdr:pic>
    <xdr:clientData/>
  </xdr:twoCellAnchor>
  <xdr:twoCellAnchor editAs="oneCell">
    <xdr:from>
      <xdr:col>12</xdr:col>
      <xdr:colOff>76200</xdr:colOff>
      <xdr:row>50</xdr:row>
      <xdr:rowOff>12700</xdr:rowOff>
    </xdr:from>
    <xdr:to>
      <xdr:col>15</xdr:col>
      <xdr:colOff>690372</xdr:colOff>
      <xdr:row>74</xdr:row>
      <xdr:rowOff>12700</xdr:rowOff>
    </xdr:to>
    <xdr:pic>
      <xdr:nvPicPr>
        <xdr:cNvPr id="33" name="Picture 32"/>
        <xdr:cNvPicPr>
          <a:picLocks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9982200" y="9537700"/>
          <a:ext cx="3090672" cy="4572000"/>
        </a:xfrm>
        <a:prstGeom prst="rect">
          <a:avLst/>
        </a:prstGeom>
      </xdr:spPr>
    </xdr:pic>
    <xdr:clientData/>
  </xdr:twoCellAnchor>
  <xdr:twoCellAnchor editAs="oneCell">
    <xdr:from>
      <xdr:col>16</xdr:col>
      <xdr:colOff>0</xdr:colOff>
      <xdr:row>50</xdr:row>
      <xdr:rowOff>12700</xdr:rowOff>
    </xdr:from>
    <xdr:to>
      <xdr:col>19</xdr:col>
      <xdr:colOff>614172</xdr:colOff>
      <xdr:row>74</xdr:row>
      <xdr:rowOff>12700</xdr:rowOff>
    </xdr:to>
    <xdr:pic>
      <xdr:nvPicPr>
        <xdr:cNvPr id="42" name="Picture 41"/>
        <xdr:cNvPicPr>
          <a:picLocks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13208000" y="9537700"/>
          <a:ext cx="3090672" cy="4572000"/>
        </a:xfrm>
        <a:prstGeom prst="rect">
          <a:avLst/>
        </a:prstGeom>
      </xdr:spPr>
    </xdr:pic>
    <xdr:clientData/>
  </xdr:twoCellAnchor>
  <xdr:twoCellAnchor editAs="oneCell">
    <xdr:from>
      <xdr:col>16</xdr:col>
      <xdr:colOff>0</xdr:colOff>
      <xdr:row>50</xdr:row>
      <xdr:rowOff>12700</xdr:rowOff>
    </xdr:from>
    <xdr:to>
      <xdr:col>19</xdr:col>
      <xdr:colOff>614172</xdr:colOff>
      <xdr:row>74</xdr:row>
      <xdr:rowOff>12700</xdr:rowOff>
    </xdr:to>
    <xdr:pic>
      <xdr:nvPicPr>
        <xdr:cNvPr id="43" name="Picture 42"/>
        <xdr:cNvPicPr>
          <a:picLocks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13208000" y="9537700"/>
          <a:ext cx="3090672" cy="4572000"/>
        </a:xfrm>
        <a:prstGeom prst="rect">
          <a:avLst/>
        </a:prstGeom>
      </xdr:spPr>
    </xdr:pic>
    <xdr:clientData/>
  </xdr:twoCellAnchor>
  <xdr:twoCellAnchor editAs="oneCell">
    <xdr:from>
      <xdr:col>8</xdr:col>
      <xdr:colOff>25400</xdr:colOff>
      <xdr:row>50</xdr:row>
      <xdr:rowOff>0</xdr:rowOff>
    </xdr:from>
    <xdr:to>
      <xdr:col>11</xdr:col>
      <xdr:colOff>639572</xdr:colOff>
      <xdr:row>74</xdr:row>
      <xdr:rowOff>0</xdr:rowOff>
    </xdr:to>
    <xdr:pic>
      <xdr:nvPicPr>
        <xdr:cNvPr id="61" name="Picture 60"/>
        <xdr:cNvPicPr>
          <a:picLocks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6629400" y="9525000"/>
          <a:ext cx="3090672" cy="4572000"/>
        </a:xfrm>
        <a:prstGeom prst="rect">
          <a:avLst/>
        </a:prstGeom>
      </xdr:spPr>
    </xdr:pic>
    <xdr:clientData/>
  </xdr:twoCellAnchor>
  <xdr:twoCellAnchor editAs="oneCell">
    <xdr:from>
      <xdr:col>8</xdr:col>
      <xdr:colOff>25400</xdr:colOff>
      <xdr:row>50</xdr:row>
      <xdr:rowOff>0</xdr:rowOff>
    </xdr:from>
    <xdr:to>
      <xdr:col>11</xdr:col>
      <xdr:colOff>639572</xdr:colOff>
      <xdr:row>74</xdr:row>
      <xdr:rowOff>0</xdr:rowOff>
    </xdr:to>
    <xdr:pic>
      <xdr:nvPicPr>
        <xdr:cNvPr id="62" name="Picture 61"/>
        <xdr:cNvPicPr>
          <a:picLocks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6629400" y="9525000"/>
          <a:ext cx="3090672" cy="4572000"/>
        </a:xfrm>
        <a:prstGeom prst="rect">
          <a:avLst/>
        </a:prstGeom>
      </xdr:spPr>
    </xdr:pic>
    <xdr:clientData/>
  </xdr:twoCellAnchor>
  <xdr:twoCellAnchor editAs="oneCell">
    <xdr:from>
      <xdr:col>16</xdr:col>
      <xdr:colOff>0</xdr:colOff>
      <xdr:row>25</xdr:row>
      <xdr:rowOff>47244</xdr:rowOff>
    </xdr:from>
    <xdr:to>
      <xdr:col>19</xdr:col>
      <xdr:colOff>614172</xdr:colOff>
      <xdr:row>49</xdr:row>
      <xdr:rowOff>47244</xdr:rowOff>
    </xdr:to>
    <xdr:pic>
      <xdr:nvPicPr>
        <xdr:cNvPr id="20" name="Picture 19"/>
        <xdr:cNvPicPr>
          <a:picLocks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13208000" y="4809744"/>
          <a:ext cx="3090672" cy="4572000"/>
        </a:xfrm>
        <a:prstGeom prst="rect">
          <a:avLst/>
        </a:prstGeom>
      </xdr:spPr>
    </xdr:pic>
    <xdr:clientData/>
  </xdr:twoCellAnchor>
  <xdr:twoCellAnchor editAs="oneCell">
    <xdr:from>
      <xdr:col>16</xdr:col>
      <xdr:colOff>0</xdr:colOff>
      <xdr:row>25</xdr:row>
      <xdr:rowOff>47244</xdr:rowOff>
    </xdr:from>
    <xdr:to>
      <xdr:col>19</xdr:col>
      <xdr:colOff>614172</xdr:colOff>
      <xdr:row>49</xdr:row>
      <xdr:rowOff>47244</xdr:rowOff>
    </xdr:to>
    <xdr:pic>
      <xdr:nvPicPr>
        <xdr:cNvPr id="23" name="Picture 22"/>
        <xdr:cNvPicPr>
          <a:picLocks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13208000" y="4809744"/>
          <a:ext cx="3090672" cy="4572000"/>
        </a:xfrm>
        <a:prstGeom prst="rect">
          <a:avLst/>
        </a:prstGeom>
      </xdr:spPr>
    </xdr:pic>
    <xdr:clientData/>
  </xdr:twoCellAnchor>
  <xdr:twoCellAnchor editAs="oneCell">
    <xdr:from>
      <xdr:col>16</xdr:col>
      <xdr:colOff>0</xdr:colOff>
      <xdr:row>25</xdr:row>
      <xdr:rowOff>59944</xdr:rowOff>
    </xdr:from>
    <xdr:to>
      <xdr:col>19</xdr:col>
      <xdr:colOff>614172</xdr:colOff>
      <xdr:row>49</xdr:row>
      <xdr:rowOff>59944</xdr:rowOff>
    </xdr:to>
    <xdr:pic>
      <xdr:nvPicPr>
        <xdr:cNvPr id="24" name="Picture 23"/>
        <xdr:cNvPicPr>
          <a:picLocks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13208000" y="4822444"/>
          <a:ext cx="3090672" cy="4572000"/>
        </a:xfrm>
        <a:prstGeom prst="rect">
          <a:avLst/>
        </a:prstGeom>
      </xdr:spPr>
    </xdr:pic>
    <xdr:clientData/>
  </xdr:twoCellAnchor>
  <xdr:twoCellAnchor editAs="oneCell">
    <xdr:from>
      <xdr:col>8</xdr:col>
      <xdr:colOff>25400</xdr:colOff>
      <xdr:row>25</xdr:row>
      <xdr:rowOff>47244</xdr:rowOff>
    </xdr:from>
    <xdr:to>
      <xdr:col>11</xdr:col>
      <xdr:colOff>639572</xdr:colOff>
      <xdr:row>49</xdr:row>
      <xdr:rowOff>47244</xdr:rowOff>
    </xdr:to>
    <xdr:pic>
      <xdr:nvPicPr>
        <xdr:cNvPr id="40" name="Picture 39"/>
        <xdr:cNvPicPr>
          <a:picLocks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6629400" y="4809744"/>
          <a:ext cx="3090672" cy="4572000"/>
        </a:xfrm>
        <a:prstGeom prst="rect">
          <a:avLst/>
        </a:prstGeom>
      </xdr:spPr>
    </xdr:pic>
    <xdr:clientData/>
  </xdr:twoCellAnchor>
  <xdr:twoCellAnchor editAs="oneCell">
    <xdr:from>
      <xdr:col>9</xdr:col>
      <xdr:colOff>0</xdr:colOff>
      <xdr:row>236</xdr:row>
      <xdr:rowOff>0</xdr:rowOff>
    </xdr:from>
    <xdr:to>
      <xdr:col>9</xdr:col>
      <xdr:colOff>12700</xdr:colOff>
      <xdr:row>236</xdr:row>
      <xdr:rowOff>12700</xdr:rowOff>
    </xdr:to>
    <xdr:pic>
      <xdr:nvPicPr>
        <xdr:cNvPr id="1025" name="Picture 1" descr="//mail.google.com/mail/images/cleardot.gif"/>
        <xdr:cNvPicPr>
          <a:picLocks noChangeAspect="1" noChangeArrowheads="1"/>
        </xdr:cNvPicPr>
      </xdr:nvPicPr>
      <xdr:blipFill>
        <a:blip xmlns:r="http://schemas.openxmlformats.org/officeDocument/2006/relationships" r:embed="rId1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29500" y="28956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236</xdr:row>
      <xdr:rowOff>0</xdr:rowOff>
    </xdr:from>
    <xdr:to>
      <xdr:col>9</xdr:col>
      <xdr:colOff>12700</xdr:colOff>
      <xdr:row>236</xdr:row>
      <xdr:rowOff>12700</xdr:rowOff>
    </xdr:to>
    <xdr:pic>
      <xdr:nvPicPr>
        <xdr:cNvPr id="1026" name="Picture 2" descr="//mail.google.com/mail/images/cleardot.gif"/>
        <xdr:cNvPicPr>
          <a:picLocks noChangeAspect="1" noChangeArrowheads="1"/>
        </xdr:cNvPicPr>
      </xdr:nvPicPr>
      <xdr:blipFill>
        <a:blip xmlns:r="http://schemas.openxmlformats.org/officeDocument/2006/relationships" r:embed="rId1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29500" y="28956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812800</xdr:colOff>
      <xdr:row>25</xdr:row>
      <xdr:rowOff>59944</xdr:rowOff>
    </xdr:from>
    <xdr:to>
      <xdr:col>23</xdr:col>
      <xdr:colOff>601472</xdr:colOff>
      <xdr:row>49</xdr:row>
      <xdr:rowOff>59944</xdr:rowOff>
    </xdr:to>
    <xdr:pic>
      <xdr:nvPicPr>
        <xdr:cNvPr id="11" name="Picture 10"/>
        <xdr:cNvPicPr>
          <a:picLocks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16497300" y="4822444"/>
          <a:ext cx="3090672" cy="4572000"/>
        </a:xfrm>
        <a:prstGeom prst="rect">
          <a:avLst/>
        </a:prstGeom>
      </xdr:spPr>
    </xdr:pic>
    <xdr:clientData/>
  </xdr:twoCellAnchor>
  <xdr:twoCellAnchor editAs="oneCell">
    <xdr:from>
      <xdr:col>8</xdr:col>
      <xdr:colOff>25400</xdr:colOff>
      <xdr:row>0</xdr:row>
      <xdr:rowOff>0</xdr:rowOff>
    </xdr:from>
    <xdr:to>
      <xdr:col>11</xdr:col>
      <xdr:colOff>639572</xdr:colOff>
      <xdr:row>24</xdr:row>
      <xdr:rowOff>0</xdr:rowOff>
    </xdr:to>
    <xdr:pic>
      <xdr:nvPicPr>
        <xdr:cNvPr id="6" name="Picture 5"/>
        <xdr:cNvPicPr>
          <a:picLocks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6629400" y="0"/>
          <a:ext cx="3090672" cy="4572000"/>
        </a:xfrm>
        <a:prstGeom prst="rect">
          <a:avLst/>
        </a:prstGeom>
      </xdr:spPr>
    </xdr:pic>
    <xdr:clientData/>
  </xdr:twoCellAnchor>
  <xdr:twoCellAnchor editAs="oneCell">
    <xdr:from>
      <xdr:col>8</xdr:col>
      <xdr:colOff>25400</xdr:colOff>
      <xdr:row>0</xdr:row>
      <xdr:rowOff>0</xdr:rowOff>
    </xdr:from>
    <xdr:to>
      <xdr:col>11</xdr:col>
      <xdr:colOff>639572</xdr:colOff>
      <xdr:row>24</xdr:row>
      <xdr:rowOff>0</xdr:rowOff>
    </xdr:to>
    <xdr:pic>
      <xdr:nvPicPr>
        <xdr:cNvPr id="18" name="Picture 17"/>
        <xdr:cNvPicPr>
          <a:picLocks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6629400" y="0"/>
          <a:ext cx="3090672" cy="4572000"/>
        </a:xfrm>
        <a:prstGeom prst="rect">
          <a:avLst/>
        </a:prstGeom>
      </xdr:spPr>
    </xdr:pic>
    <xdr:clientData/>
  </xdr:twoCellAnchor>
  <xdr:twoCellAnchor editAs="oneCell">
    <xdr:from>
      <xdr:col>19</xdr:col>
      <xdr:colOff>817372</xdr:colOff>
      <xdr:row>50</xdr:row>
      <xdr:rowOff>12700</xdr:rowOff>
    </xdr:from>
    <xdr:to>
      <xdr:col>23</xdr:col>
      <xdr:colOff>606044</xdr:colOff>
      <xdr:row>74</xdr:row>
      <xdr:rowOff>12700</xdr:rowOff>
    </xdr:to>
    <xdr:pic>
      <xdr:nvPicPr>
        <xdr:cNvPr id="26" name="Picture 25"/>
        <xdr:cNvPicPr>
          <a:picLocks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16501872" y="9537700"/>
          <a:ext cx="3090672" cy="4572000"/>
        </a:xfrm>
        <a:prstGeom prst="rect">
          <a:avLst/>
        </a:prstGeom>
      </xdr:spPr>
    </xdr:pic>
    <xdr:clientData/>
  </xdr:twoCellAnchor>
  <xdr:twoCellAnchor editAs="oneCell">
    <xdr:from>
      <xdr:col>19</xdr:col>
      <xdr:colOff>817372</xdr:colOff>
      <xdr:row>50</xdr:row>
      <xdr:rowOff>12700</xdr:rowOff>
    </xdr:from>
    <xdr:to>
      <xdr:col>23</xdr:col>
      <xdr:colOff>606044</xdr:colOff>
      <xdr:row>74</xdr:row>
      <xdr:rowOff>12700</xdr:rowOff>
    </xdr:to>
    <xdr:pic>
      <xdr:nvPicPr>
        <xdr:cNvPr id="27" name="Picture 26"/>
        <xdr:cNvPicPr>
          <a:picLocks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>
          <a:off x="16501872" y="9537700"/>
          <a:ext cx="3090672" cy="4572000"/>
        </a:xfrm>
        <a:prstGeom prst="rect">
          <a:avLst/>
        </a:prstGeom>
      </xdr:spPr>
    </xdr:pic>
    <xdr:clientData/>
  </xdr:twoCellAnchor>
  <xdr:twoCellAnchor editAs="oneCell">
    <xdr:from>
      <xdr:col>19</xdr:col>
      <xdr:colOff>817372</xdr:colOff>
      <xdr:row>50</xdr:row>
      <xdr:rowOff>12700</xdr:rowOff>
    </xdr:from>
    <xdr:to>
      <xdr:col>23</xdr:col>
      <xdr:colOff>606044</xdr:colOff>
      <xdr:row>74</xdr:row>
      <xdr:rowOff>12700</xdr:rowOff>
    </xdr:to>
    <xdr:pic>
      <xdr:nvPicPr>
        <xdr:cNvPr id="28" name="Picture 27"/>
        <xdr:cNvPicPr>
          <a:picLocks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16501872" y="9537700"/>
          <a:ext cx="3090672" cy="4572000"/>
        </a:xfrm>
        <a:prstGeom prst="rect">
          <a:avLst/>
        </a:prstGeom>
      </xdr:spPr>
    </xdr:pic>
    <xdr:clientData/>
  </xdr:twoCellAnchor>
  <xdr:twoCellAnchor editAs="oneCell">
    <xdr:from>
      <xdr:col>19</xdr:col>
      <xdr:colOff>817372</xdr:colOff>
      <xdr:row>50</xdr:row>
      <xdr:rowOff>12700</xdr:rowOff>
    </xdr:from>
    <xdr:to>
      <xdr:col>23</xdr:col>
      <xdr:colOff>606044</xdr:colOff>
      <xdr:row>74</xdr:row>
      <xdr:rowOff>12700</xdr:rowOff>
    </xdr:to>
    <xdr:pic>
      <xdr:nvPicPr>
        <xdr:cNvPr id="29" name="Picture 28"/>
        <xdr:cNvPicPr>
          <a:picLocks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>
          <a:off x="16501872" y="9537700"/>
          <a:ext cx="3090672" cy="4572000"/>
        </a:xfrm>
        <a:prstGeom prst="rect">
          <a:avLst/>
        </a:prstGeom>
      </xdr:spPr>
    </xdr:pic>
    <xdr:clientData/>
  </xdr:twoCellAnchor>
  <xdr:twoCellAnchor editAs="oneCell">
    <xdr:from>
      <xdr:col>19</xdr:col>
      <xdr:colOff>817372</xdr:colOff>
      <xdr:row>50</xdr:row>
      <xdr:rowOff>12700</xdr:rowOff>
    </xdr:from>
    <xdr:to>
      <xdr:col>23</xdr:col>
      <xdr:colOff>606044</xdr:colOff>
      <xdr:row>74</xdr:row>
      <xdr:rowOff>12700</xdr:rowOff>
    </xdr:to>
    <xdr:pic>
      <xdr:nvPicPr>
        <xdr:cNvPr id="34" name="Picture 33"/>
        <xdr:cNvPicPr>
          <a:picLocks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xfrm>
          <a:off x="16501872" y="9537700"/>
          <a:ext cx="3090672" cy="4572000"/>
        </a:xfrm>
        <a:prstGeom prst="rect">
          <a:avLst/>
        </a:prstGeom>
      </xdr:spPr>
    </xdr:pic>
    <xdr:clientData/>
  </xdr:twoCellAnchor>
  <xdr:twoCellAnchor editAs="oneCell">
    <xdr:from>
      <xdr:col>16</xdr:col>
      <xdr:colOff>0</xdr:colOff>
      <xdr:row>25</xdr:row>
      <xdr:rowOff>59944</xdr:rowOff>
    </xdr:from>
    <xdr:to>
      <xdr:col>19</xdr:col>
      <xdr:colOff>614172</xdr:colOff>
      <xdr:row>49</xdr:row>
      <xdr:rowOff>59944</xdr:rowOff>
    </xdr:to>
    <xdr:pic>
      <xdr:nvPicPr>
        <xdr:cNvPr id="36" name="Picture 35"/>
        <xdr:cNvPicPr>
          <a:picLocks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xfrm>
          <a:off x="13208000" y="4822444"/>
          <a:ext cx="3090672" cy="4572000"/>
        </a:xfrm>
        <a:prstGeom prst="rect">
          <a:avLst/>
        </a:prstGeom>
      </xdr:spPr>
    </xdr:pic>
    <xdr:clientData/>
  </xdr:twoCellAnchor>
  <xdr:twoCellAnchor editAs="oneCell">
    <xdr:from>
      <xdr:col>16</xdr:col>
      <xdr:colOff>0</xdr:colOff>
      <xdr:row>25</xdr:row>
      <xdr:rowOff>59944</xdr:rowOff>
    </xdr:from>
    <xdr:to>
      <xdr:col>19</xdr:col>
      <xdr:colOff>614172</xdr:colOff>
      <xdr:row>49</xdr:row>
      <xdr:rowOff>59944</xdr:rowOff>
    </xdr:to>
    <xdr:pic>
      <xdr:nvPicPr>
        <xdr:cNvPr id="37" name="Picture 36"/>
        <xdr:cNvPicPr>
          <a:picLocks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xfrm>
          <a:off x="13208000" y="4822444"/>
          <a:ext cx="3090672" cy="4572000"/>
        </a:xfrm>
        <a:prstGeom prst="rect">
          <a:avLst/>
        </a:prstGeom>
      </xdr:spPr>
    </xdr:pic>
    <xdr:clientData/>
  </xdr:twoCellAnchor>
  <xdr:twoCellAnchor editAs="oneCell">
    <xdr:from>
      <xdr:col>4</xdr:col>
      <xdr:colOff>12700</xdr:colOff>
      <xdr:row>0</xdr:row>
      <xdr:rowOff>0</xdr:rowOff>
    </xdr:from>
    <xdr:to>
      <xdr:col>7</xdr:col>
      <xdr:colOff>626872</xdr:colOff>
      <xdr:row>24</xdr:row>
      <xdr:rowOff>0</xdr:rowOff>
    </xdr:to>
    <xdr:pic>
      <xdr:nvPicPr>
        <xdr:cNvPr id="3" name="Picture 2"/>
        <xdr:cNvPicPr>
          <a:picLocks/>
        </xdr:cNvPicPr>
      </xdr:nvPicPr>
      <xdr:blipFill>
        <a:blip xmlns:r="http://schemas.openxmlformats.org/officeDocument/2006/relationships" r:embed="rId27"/>
        <a:stretch>
          <a:fillRect/>
        </a:stretch>
      </xdr:blipFill>
      <xdr:spPr>
        <a:xfrm>
          <a:off x="3314700" y="0"/>
          <a:ext cx="3090672" cy="4572000"/>
        </a:xfrm>
        <a:prstGeom prst="rect">
          <a:avLst/>
        </a:prstGeom>
      </xdr:spPr>
    </xdr:pic>
    <xdr:clientData/>
  </xdr:twoCellAnchor>
  <xdr:twoCellAnchor editAs="oneCell">
    <xdr:from>
      <xdr:col>4</xdr:col>
      <xdr:colOff>12700</xdr:colOff>
      <xdr:row>0</xdr:row>
      <xdr:rowOff>0</xdr:rowOff>
    </xdr:from>
    <xdr:to>
      <xdr:col>7</xdr:col>
      <xdr:colOff>626872</xdr:colOff>
      <xdr:row>24</xdr:row>
      <xdr:rowOff>0</xdr:rowOff>
    </xdr:to>
    <xdr:pic>
      <xdr:nvPicPr>
        <xdr:cNvPr id="38" name="Picture 37"/>
        <xdr:cNvPicPr>
          <a:picLocks/>
        </xdr:cNvPicPr>
      </xdr:nvPicPr>
      <xdr:blipFill>
        <a:blip xmlns:r="http://schemas.openxmlformats.org/officeDocument/2006/relationships" r:embed="rId28"/>
        <a:stretch>
          <a:fillRect/>
        </a:stretch>
      </xdr:blipFill>
      <xdr:spPr>
        <a:xfrm>
          <a:off x="3314700" y="0"/>
          <a:ext cx="3090672" cy="4572000"/>
        </a:xfrm>
        <a:prstGeom prst="rect">
          <a:avLst/>
        </a:prstGeom>
      </xdr:spPr>
    </xdr:pic>
    <xdr:clientData/>
  </xdr:twoCellAnchor>
  <xdr:twoCellAnchor editAs="oneCell">
    <xdr:from>
      <xdr:col>12</xdr:col>
      <xdr:colOff>76200</xdr:colOff>
      <xdr:row>25</xdr:row>
      <xdr:rowOff>85344</xdr:rowOff>
    </xdr:from>
    <xdr:to>
      <xdr:col>15</xdr:col>
      <xdr:colOff>690372</xdr:colOff>
      <xdr:row>49</xdr:row>
      <xdr:rowOff>85344</xdr:rowOff>
    </xdr:to>
    <xdr:pic>
      <xdr:nvPicPr>
        <xdr:cNvPr id="39" name="Picture 38"/>
        <xdr:cNvPicPr>
          <a:picLocks/>
        </xdr:cNvPicPr>
      </xdr:nvPicPr>
      <xdr:blipFill>
        <a:blip xmlns:r="http://schemas.openxmlformats.org/officeDocument/2006/relationships" r:embed="rId29"/>
        <a:stretch>
          <a:fillRect/>
        </a:stretch>
      </xdr:blipFill>
      <xdr:spPr>
        <a:xfrm>
          <a:off x="9982200" y="4847844"/>
          <a:ext cx="3090672" cy="4572000"/>
        </a:xfrm>
        <a:prstGeom prst="rect">
          <a:avLst/>
        </a:prstGeom>
      </xdr:spPr>
    </xdr:pic>
    <xdr:clientData/>
  </xdr:twoCellAnchor>
  <xdr:twoCellAnchor editAs="oneCell">
    <xdr:from>
      <xdr:col>12</xdr:col>
      <xdr:colOff>76200</xdr:colOff>
      <xdr:row>25</xdr:row>
      <xdr:rowOff>59944</xdr:rowOff>
    </xdr:from>
    <xdr:to>
      <xdr:col>15</xdr:col>
      <xdr:colOff>690372</xdr:colOff>
      <xdr:row>49</xdr:row>
      <xdr:rowOff>59944</xdr:rowOff>
    </xdr:to>
    <xdr:pic>
      <xdr:nvPicPr>
        <xdr:cNvPr id="25" name="Picture 24"/>
        <xdr:cNvPicPr>
          <a:picLocks/>
        </xdr:cNvPicPr>
      </xdr:nvPicPr>
      <xdr:blipFill>
        <a:blip xmlns:r="http://schemas.openxmlformats.org/officeDocument/2006/relationships" r:embed="rId30"/>
        <a:stretch>
          <a:fillRect/>
        </a:stretch>
      </xdr:blipFill>
      <xdr:spPr>
        <a:xfrm>
          <a:off x="9982200" y="4822444"/>
          <a:ext cx="3090672" cy="4572000"/>
        </a:xfrm>
        <a:prstGeom prst="rect">
          <a:avLst/>
        </a:prstGeom>
      </xdr:spPr>
    </xdr:pic>
    <xdr:clientData/>
  </xdr:twoCellAnchor>
  <xdr:twoCellAnchor editAs="oneCell">
    <xdr:from>
      <xdr:col>12</xdr:col>
      <xdr:colOff>76200</xdr:colOff>
      <xdr:row>25</xdr:row>
      <xdr:rowOff>59944</xdr:rowOff>
    </xdr:from>
    <xdr:to>
      <xdr:col>15</xdr:col>
      <xdr:colOff>690372</xdr:colOff>
      <xdr:row>49</xdr:row>
      <xdr:rowOff>59944</xdr:rowOff>
    </xdr:to>
    <xdr:pic>
      <xdr:nvPicPr>
        <xdr:cNvPr id="8" name="Picture 7"/>
        <xdr:cNvPicPr>
          <a:picLocks/>
        </xdr:cNvPicPr>
      </xdr:nvPicPr>
      <xdr:blipFill>
        <a:blip xmlns:r="http://schemas.openxmlformats.org/officeDocument/2006/relationships" r:embed="rId31"/>
        <a:stretch>
          <a:fillRect/>
        </a:stretch>
      </xdr:blipFill>
      <xdr:spPr>
        <a:xfrm>
          <a:off x="9982200" y="4822444"/>
          <a:ext cx="3090672" cy="4572000"/>
        </a:xfrm>
        <a:prstGeom prst="rect">
          <a:avLst/>
        </a:prstGeom>
      </xdr:spPr>
    </xdr:pic>
    <xdr:clientData/>
  </xdr:twoCellAnchor>
  <xdr:twoCellAnchor editAs="oneCell">
    <xdr:from>
      <xdr:col>12</xdr:col>
      <xdr:colOff>76200</xdr:colOff>
      <xdr:row>50</xdr:row>
      <xdr:rowOff>12700</xdr:rowOff>
    </xdr:from>
    <xdr:to>
      <xdr:col>15</xdr:col>
      <xdr:colOff>690372</xdr:colOff>
      <xdr:row>74</xdr:row>
      <xdr:rowOff>12700</xdr:rowOff>
    </xdr:to>
    <xdr:pic>
      <xdr:nvPicPr>
        <xdr:cNvPr id="41" name="Picture 40"/>
        <xdr:cNvPicPr>
          <a:picLocks/>
        </xdr:cNvPicPr>
      </xdr:nvPicPr>
      <xdr:blipFill>
        <a:blip xmlns:r="http://schemas.openxmlformats.org/officeDocument/2006/relationships" r:embed="rId32"/>
        <a:stretch>
          <a:fillRect/>
        </a:stretch>
      </xdr:blipFill>
      <xdr:spPr>
        <a:xfrm>
          <a:off x="9982200" y="9537700"/>
          <a:ext cx="3090672" cy="4572000"/>
        </a:xfrm>
        <a:prstGeom prst="rect">
          <a:avLst/>
        </a:prstGeom>
      </xdr:spPr>
    </xdr:pic>
    <xdr:clientData/>
  </xdr:twoCellAnchor>
  <xdr:twoCellAnchor editAs="oneCell">
    <xdr:from>
      <xdr:col>12</xdr:col>
      <xdr:colOff>76200</xdr:colOff>
      <xdr:row>50</xdr:row>
      <xdr:rowOff>12700</xdr:rowOff>
    </xdr:from>
    <xdr:to>
      <xdr:col>15</xdr:col>
      <xdr:colOff>690372</xdr:colOff>
      <xdr:row>74</xdr:row>
      <xdr:rowOff>12700</xdr:rowOff>
    </xdr:to>
    <xdr:pic>
      <xdr:nvPicPr>
        <xdr:cNvPr id="44" name="Picture 43"/>
        <xdr:cNvPicPr>
          <a:picLocks/>
        </xdr:cNvPicPr>
      </xdr:nvPicPr>
      <xdr:blipFill>
        <a:blip xmlns:r="http://schemas.openxmlformats.org/officeDocument/2006/relationships" r:embed="rId33"/>
        <a:stretch>
          <a:fillRect/>
        </a:stretch>
      </xdr:blipFill>
      <xdr:spPr>
        <a:xfrm>
          <a:off x="9982200" y="9537700"/>
          <a:ext cx="3090672" cy="4572000"/>
        </a:xfrm>
        <a:prstGeom prst="rect">
          <a:avLst/>
        </a:prstGeom>
      </xdr:spPr>
    </xdr:pic>
    <xdr:clientData/>
  </xdr:twoCellAnchor>
  <xdr:twoCellAnchor editAs="oneCell">
    <xdr:from>
      <xdr:col>4</xdr:col>
      <xdr:colOff>12700</xdr:colOff>
      <xdr:row>25</xdr:row>
      <xdr:rowOff>47244</xdr:rowOff>
    </xdr:from>
    <xdr:to>
      <xdr:col>7</xdr:col>
      <xdr:colOff>626872</xdr:colOff>
      <xdr:row>49</xdr:row>
      <xdr:rowOff>47244</xdr:rowOff>
    </xdr:to>
    <xdr:pic>
      <xdr:nvPicPr>
        <xdr:cNvPr id="45" name="Picture 44"/>
        <xdr:cNvPicPr>
          <a:picLocks/>
        </xdr:cNvPicPr>
      </xdr:nvPicPr>
      <xdr:blipFill>
        <a:blip xmlns:r="http://schemas.openxmlformats.org/officeDocument/2006/relationships" r:embed="rId34"/>
        <a:stretch>
          <a:fillRect/>
        </a:stretch>
      </xdr:blipFill>
      <xdr:spPr>
        <a:xfrm>
          <a:off x="3314700" y="4809744"/>
          <a:ext cx="3090672" cy="4572000"/>
        </a:xfrm>
        <a:prstGeom prst="rect">
          <a:avLst/>
        </a:prstGeom>
      </xdr:spPr>
    </xdr:pic>
    <xdr:clientData/>
  </xdr:twoCellAnchor>
  <xdr:twoCellAnchor editAs="oneCell">
    <xdr:from>
      <xdr:col>4</xdr:col>
      <xdr:colOff>12700</xdr:colOff>
      <xdr:row>25</xdr:row>
      <xdr:rowOff>47244</xdr:rowOff>
    </xdr:from>
    <xdr:to>
      <xdr:col>7</xdr:col>
      <xdr:colOff>626872</xdr:colOff>
      <xdr:row>49</xdr:row>
      <xdr:rowOff>47244</xdr:rowOff>
    </xdr:to>
    <xdr:pic>
      <xdr:nvPicPr>
        <xdr:cNvPr id="49" name="Picture 48"/>
        <xdr:cNvPicPr>
          <a:picLocks/>
        </xdr:cNvPicPr>
      </xdr:nvPicPr>
      <xdr:blipFill>
        <a:blip xmlns:r="http://schemas.openxmlformats.org/officeDocument/2006/relationships" r:embed="rId35"/>
        <a:stretch>
          <a:fillRect/>
        </a:stretch>
      </xdr:blipFill>
      <xdr:spPr>
        <a:xfrm>
          <a:off x="3314700" y="4809744"/>
          <a:ext cx="3090672" cy="4572000"/>
        </a:xfrm>
        <a:prstGeom prst="rect">
          <a:avLst/>
        </a:prstGeom>
      </xdr:spPr>
    </xdr:pic>
    <xdr:clientData/>
  </xdr:twoCellAnchor>
  <xdr:twoCellAnchor editAs="oneCell">
    <xdr:from>
      <xdr:col>4</xdr:col>
      <xdr:colOff>12700</xdr:colOff>
      <xdr:row>25</xdr:row>
      <xdr:rowOff>47244</xdr:rowOff>
    </xdr:from>
    <xdr:to>
      <xdr:col>7</xdr:col>
      <xdr:colOff>626872</xdr:colOff>
      <xdr:row>49</xdr:row>
      <xdr:rowOff>47244</xdr:rowOff>
    </xdr:to>
    <xdr:pic>
      <xdr:nvPicPr>
        <xdr:cNvPr id="50" name="Picture 49"/>
        <xdr:cNvPicPr>
          <a:picLocks/>
        </xdr:cNvPicPr>
      </xdr:nvPicPr>
      <xdr:blipFill>
        <a:blip xmlns:r="http://schemas.openxmlformats.org/officeDocument/2006/relationships" r:embed="rId36"/>
        <a:stretch>
          <a:fillRect/>
        </a:stretch>
      </xdr:blipFill>
      <xdr:spPr>
        <a:xfrm>
          <a:off x="3314700" y="4809744"/>
          <a:ext cx="3090672" cy="4572000"/>
        </a:xfrm>
        <a:prstGeom prst="rect">
          <a:avLst/>
        </a:prstGeom>
      </xdr:spPr>
    </xdr:pic>
    <xdr:clientData/>
  </xdr:twoCellAnchor>
  <xdr:twoCellAnchor editAs="oneCell">
    <xdr:from>
      <xdr:col>20</xdr:col>
      <xdr:colOff>0</xdr:colOff>
      <xdr:row>0</xdr:row>
      <xdr:rowOff>0</xdr:rowOff>
    </xdr:from>
    <xdr:to>
      <xdr:col>23</xdr:col>
      <xdr:colOff>614172</xdr:colOff>
      <xdr:row>24</xdr:row>
      <xdr:rowOff>0</xdr:rowOff>
    </xdr:to>
    <xdr:pic>
      <xdr:nvPicPr>
        <xdr:cNvPr id="52" name="Picture 51"/>
        <xdr:cNvPicPr>
          <a:picLocks/>
        </xdr:cNvPicPr>
      </xdr:nvPicPr>
      <xdr:blipFill>
        <a:blip xmlns:r="http://schemas.openxmlformats.org/officeDocument/2006/relationships" r:embed="rId37"/>
        <a:stretch>
          <a:fillRect/>
        </a:stretch>
      </xdr:blipFill>
      <xdr:spPr>
        <a:xfrm>
          <a:off x="16510000" y="0"/>
          <a:ext cx="3090672" cy="4572000"/>
        </a:xfrm>
        <a:prstGeom prst="rect">
          <a:avLst/>
        </a:prstGeom>
      </xdr:spPr>
    </xdr:pic>
    <xdr:clientData/>
  </xdr:twoCellAnchor>
  <xdr:twoCellAnchor editAs="oneCell">
    <xdr:from>
      <xdr:col>20</xdr:col>
      <xdr:colOff>0</xdr:colOff>
      <xdr:row>0</xdr:row>
      <xdr:rowOff>0</xdr:rowOff>
    </xdr:from>
    <xdr:to>
      <xdr:col>23</xdr:col>
      <xdr:colOff>614172</xdr:colOff>
      <xdr:row>24</xdr:row>
      <xdr:rowOff>0</xdr:rowOff>
    </xdr:to>
    <xdr:pic>
      <xdr:nvPicPr>
        <xdr:cNvPr id="53" name="Picture 52"/>
        <xdr:cNvPicPr>
          <a:picLocks/>
        </xdr:cNvPicPr>
      </xdr:nvPicPr>
      <xdr:blipFill>
        <a:blip xmlns:r="http://schemas.openxmlformats.org/officeDocument/2006/relationships" r:embed="rId38"/>
        <a:stretch>
          <a:fillRect/>
        </a:stretch>
      </xdr:blipFill>
      <xdr:spPr>
        <a:xfrm>
          <a:off x="16510000" y="0"/>
          <a:ext cx="3090672" cy="4572000"/>
        </a:xfrm>
        <a:prstGeom prst="rect">
          <a:avLst/>
        </a:prstGeom>
      </xdr:spPr>
    </xdr:pic>
    <xdr:clientData/>
  </xdr:twoCellAnchor>
  <xdr:twoCellAnchor editAs="oneCell">
    <xdr:from>
      <xdr:col>20</xdr:col>
      <xdr:colOff>0</xdr:colOff>
      <xdr:row>0</xdr:row>
      <xdr:rowOff>0</xdr:rowOff>
    </xdr:from>
    <xdr:to>
      <xdr:col>23</xdr:col>
      <xdr:colOff>614172</xdr:colOff>
      <xdr:row>24</xdr:row>
      <xdr:rowOff>0</xdr:rowOff>
    </xdr:to>
    <xdr:pic>
      <xdr:nvPicPr>
        <xdr:cNvPr id="56" name="Picture 55"/>
        <xdr:cNvPicPr>
          <a:picLocks/>
        </xdr:cNvPicPr>
      </xdr:nvPicPr>
      <xdr:blipFill>
        <a:blip xmlns:r="http://schemas.openxmlformats.org/officeDocument/2006/relationships" r:embed="rId39"/>
        <a:stretch>
          <a:fillRect/>
        </a:stretch>
      </xdr:blipFill>
      <xdr:spPr>
        <a:xfrm>
          <a:off x="16510000" y="0"/>
          <a:ext cx="3090672" cy="4572000"/>
        </a:xfrm>
        <a:prstGeom prst="rect">
          <a:avLst/>
        </a:prstGeom>
      </xdr:spPr>
    </xdr:pic>
    <xdr:clientData/>
  </xdr:twoCellAnchor>
  <xdr:twoCellAnchor editAs="oneCell">
    <xdr:from>
      <xdr:col>12</xdr:col>
      <xdr:colOff>76200</xdr:colOff>
      <xdr:row>0</xdr:row>
      <xdr:rowOff>0</xdr:rowOff>
    </xdr:from>
    <xdr:to>
      <xdr:col>15</xdr:col>
      <xdr:colOff>690372</xdr:colOff>
      <xdr:row>24</xdr:row>
      <xdr:rowOff>0</xdr:rowOff>
    </xdr:to>
    <xdr:pic>
      <xdr:nvPicPr>
        <xdr:cNvPr id="2" name="Picture 1"/>
        <xdr:cNvPicPr>
          <a:picLocks/>
        </xdr:cNvPicPr>
      </xdr:nvPicPr>
      <xdr:blipFill>
        <a:blip xmlns:r="http://schemas.openxmlformats.org/officeDocument/2006/relationships" r:embed="rId40"/>
        <a:stretch>
          <a:fillRect/>
        </a:stretch>
      </xdr:blipFill>
      <xdr:spPr>
        <a:xfrm>
          <a:off x="9982200" y="0"/>
          <a:ext cx="3090672" cy="4572000"/>
        </a:xfrm>
        <a:prstGeom prst="rect">
          <a:avLst/>
        </a:prstGeom>
      </xdr:spPr>
    </xdr:pic>
    <xdr:clientData/>
  </xdr:twoCellAnchor>
  <xdr:twoCellAnchor editAs="oneCell">
    <xdr:from>
      <xdr:col>12</xdr:col>
      <xdr:colOff>76200</xdr:colOff>
      <xdr:row>0</xdr:row>
      <xdr:rowOff>0</xdr:rowOff>
    </xdr:from>
    <xdr:to>
      <xdr:col>15</xdr:col>
      <xdr:colOff>690372</xdr:colOff>
      <xdr:row>24</xdr:row>
      <xdr:rowOff>0</xdr:rowOff>
    </xdr:to>
    <xdr:pic>
      <xdr:nvPicPr>
        <xdr:cNvPr id="4" name="Picture 3"/>
        <xdr:cNvPicPr>
          <a:picLocks/>
        </xdr:cNvPicPr>
      </xdr:nvPicPr>
      <xdr:blipFill>
        <a:blip xmlns:r="http://schemas.openxmlformats.org/officeDocument/2006/relationships" r:embed="rId41"/>
        <a:stretch>
          <a:fillRect/>
        </a:stretch>
      </xdr:blipFill>
      <xdr:spPr>
        <a:xfrm>
          <a:off x="9982200" y="0"/>
          <a:ext cx="3090672" cy="4572000"/>
        </a:xfrm>
        <a:prstGeom prst="rect">
          <a:avLst/>
        </a:prstGeom>
      </xdr:spPr>
    </xdr:pic>
    <xdr:clientData/>
  </xdr:twoCellAnchor>
  <xdr:twoCellAnchor editAs="oneCell">
    <xdr:from>
      <xdr:col>16</xdr:col>
      <xdr:colOff>0</xdr:colOff>
      <xdr:row>0</xdr:row>
      <xdr:rowOff>0</xdr:rowOff>
    </xdr:from>
    <xdr:to>
      <xdr:col>19</xdr:col>
      <xdr:colOff>614172</xdr:colOff>
      <xdr:row>24</xdr:row>
      <xdr:rowOff>0</xdr:rowOff>
    </xdr:to>
    <xdr:pic>
      <xdr:nvPicPr>
        <xdr:cNvPr id="9" name="Picture 8"/>
        <xdr:cNvPicPr>
          <a:picLocks/>
        </xdr:cNvPicPr>
      </xdr:nvPicPr>
      <xdr:blipFill>
        <a:blip xmlns:r="http://schemas.openxmlformats.org/officeDocument/2006/relationships" r:embed="rId42"/>
        <a:stretch>
          <a:fillRect/>
        </a:stretch>
      </xdr:blipFill>
      <xdr:spPr>
        <a:xfrm>
          <a:off x="13208000" y="0"/>
          <a:ext cx="3090672" cy="4572000"/>
        </a:xfrm>
        <a:prstGeom prst="rect">
          <a:avLst/>
        </a:prstGeom>
      </xdr:spPr>
    </xdr:pic>
    <xdr:clientData/>
  </xdr:twoCellAnchor>
  <xdr:twoCellAnchor editAs="oneCell">
    <xdr:from>
      <xdr:col>16</xdr:col>
      <xdr:colOff>0</xdr:colOff>
      <xdr:row>0</xdr:row>
      <xdr:rowOff>0</xdr:rowOff>
    </xdr:from>
    <xdr:to>
      <xdr:col>19</xdr:col>
      <xdr:colOff>614172</xdr:colOff>
      <xdr:row>24</xdr:row>
      <xdr:rowOff>0</xdr:rowOff>
    </xdr:to>
    <xdr:pic>
      <xdr:nvPicPr>
        <xdr:cNvPr id="13" name="Picture 12"/>
        <xdr:cNvPicPr>
          <a:picLocks/>
        </xdr:cNvPicPr>
      </xdr:nvPicPr>
      <xdr:blipFill>
        <a:blip xmlns:r="http://schemas.openxmlformats.org/officeDocument/2006/relationships" r:embed="rId43"/>
        <a:stretch>
          <a:fillRect/>
        </a:stretch>
      </xdr:blipFill>
      <xdr:spPr>
        <a:xfrm>
          <a:off x="13208000" y="0"/>
          <a:ext cx="3090672" cy="4572000"/>
        </a:xfrm>
        <a:prstGeom prst="rect">
          <a:avLst/>
        </a:prstGeom>
      </xdr:spPr>
    </xdr:pic>
    <xdr:clientData/>
  </xdr:twoCellAnchor>
  <xdr:twoCellAnchor editAs="oneCell">
    <xdr:from>
      <xdr:col>16</xdr:col>
      <xdr:colOff>0</xdr:colOff>
      <xdr:row>0</xdr:row>
      <xdr:rowOff>0</xdr:rowOff>
    </xdr:from>
    <xdr:to>
      <xdr:col>19</xdr:col>
      <xdr:colOff>614172</xdr:colOff>
      <xdr:row>24</xdr:row>
      <xdr:rowOff>0</xdr:rowOff>
    </xdr:to>
    <xdr:pic>
      <xdr:nvPicPr>
        <xdr:cNvPr id="19" name="Picture 18"/>
        <xdr:cNvPicPr>
          <a:picLocks/>
        </xdr:cNvPicPr>
      </xdr:nvPicPr>
      <xdr:blipFill>
        <a:blip xmlns:r="http://schemas.openxmlformats.org/officeDocument/2006/relationships" r:embed="rId44"/>
        <a:stretch>
          <a:fillRect/>
        </a:stretch>
      </xdr:blipFill>
      <xdr:spPr>
        <a:xfrm>
          <a:off x="13208000" y="0"/>
          <a:ext cx="3090672" cy="4572000"/>
        </a:xfrm>
        <a:prstGeom prst="rect">
          <a:avLst/>
        </a:prstGeom>
      </xdr:spPr>
    </xdr:pic>
    <xdr:clientData/>
  </xdr:twoCellAnchor>
  <xdr:twoCellAnchor editAs="oneCell">
    <xdr:from>
      <xdr:col>4</xdr:col>
      <xdr:colOff>12700</xdr:colOff>
      <xdr:row>50</xdr:row>
      <xdr:rowOff>21844</xdr:rowOff>
    </xdr:from>
    <xdr:to>
      <xdr:col>7</xdr:col>
      <xdr:colOff>626872</xdr:colOff>
      <xdr:row>74</xdr:row>
      <xdr:rowOff>21844</xdr:rowOff>
    </xdr:to>
    <xdr:pic>
      <xdr:nvPicPr>
        <xdr:cNvPr id="5" name="Picture 4"/>
        <xdr:cNvPicPr>
          <a:picLocks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3314700" y="9546844"/>
          <a:ext cx="3090672" cy="4572000"/>
        </a:xfrm>
        <a:prstGeom prst="rect">
          <a:avLst/>
        </a:prstGeom>
      </xdr:spPr>
    </xdr:pic>
    <xdr:clientData/>
  </xdr:twoCellAnchor>
  <xdr:twoCellAnchor editAs="oneCell">
    <xdr:from>
      <xdr:col>4</xdr:col>
      <xdr:colOff>12700</xdr:colOff>
      <xdr:row>50</xdr:row>
      <xdr:rowOff>21844</xdr:rowOff>
    </xdr:from>
    <xdr:to>
      <xdr:col>7</xdr:col>
      <xdr:colOff>626872</xdr:colOff>
      <xdr:row>74</xdr:row>
      <xdr:rowOff>21844</xdr:rowOff>
    </xdr:to>
    <xdr:pic>
      <xdr:nvPicPr>
        <xdr:cNvPr id="10" name="Picture 9"/>
        <xdr:cNvPicPr>
          <a:picLocks/>
        </xdr:cNvPicPr>
      </xdr:nvPicPr>
      <xdr:blipFill>
        <a:blip xmlns:r="http://schemas.openxmlformats.org/officeDocument/2006/relationships" r:embed="rId45"/>
        <a:stretch>
          <a:fillRect/>
        </a:stretch>
      </xdr:blipFill>
      <xdr:spPr>
        <a:xfrm>
          <a:off x="3314700" y="9546844"/>
          <a:ext cx="3090672" cy="45720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50</xdr:row>
      <xdr:rowOff>21844</xdr:rowOff>
    </xdr:from>
    <xdr:to>
      <xdr:col>3</xdr:col>
      <xdr:colOff>614172</xdr:colOff>
      <xdr:row>74</xdr:row>
      <xdr:rowOff>21844</xdr:rowOff>
    </xdr:to>
    <xdr:pic>
      <xdr:nvPicPr>
        <xdr:cNvPr id="17" name="Picture 16"/>
        <xdr:cNvPicPr>
          <a:picLocks/>
        </xdr:cNvPicPr>
      </xdr:nvPicPr>
      <xdr:blipFill>
        <a:blip xmlns:r="http://schemas.openxmlformats.org/officeDocument/2006/relationships" r:embed="rId46"/>
        <a:stretch>
          <a:fillRect/>
        </a:stretch>
      </xdr:blipFill>
      <xdr:spPr>
        <a:xfrm>
          <a:off x="0" y="9546844"/>
          <a:ext cx="3090672" cy="45720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50</xdr:row>
      <xdr:rowOff>21844</xdr:rowOff>
    </xdr:from>
    <xdr:to>
      <xdr:col>3</xdr:col>
      <xdr:colOff>614172</xdr:colOff>
      <xdr:row>74</xdr:row>
      <xdr:rowOff>21844</xdr:rowOff>
    </xdr:to>
    <xdr:pic>
      <xdr:nvPicPr>
        <xdr:cNvPr id="22" name="Picture 21"/>
        <xdr:cNvPicPr>
          <a:picLocks/>
        </xdr:cNvPicPr>
      </xdr:nvPicPr>
      <xdr:blipFill>
        <a:blip xmlns:r="http://schemas.openxmlformats.org/officeDocument/2006/relationships" r:embed="rId47"/>
        <a:stretch>
          <a:fillRect/>
        </a:stretch>
      </xdr:blipFill>
      <xdr:spPr>
        <a:xfrm>
          <a:off x="0" y="9546844"/>
          <a:ext cx="3090672" cy="45720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50</xdr:row>
      <xdr:rowOff>21844</xdr:rowOff>
    </xdr:from>
    <xdr:to>
      <xdr:col>3</xdr:col>
      <xdr:colOff>614172</xdr:colOff>
      <xdr:row>74</xdr:row>
      <xdr:rowOff>21844</xdr:rowOff>
    </xdr:to>
    <xdr:pic>
      <xdr:nvPicPr>
        <xdr:cNvPr id="31" name="Picture 30"/>
        <xdr:cNvPicPr>
          <a:picLocks/>
        </xdr:cNvPicPr>
      </xdr:nvPicPr>
      <xdr:blipFill>
        <a:blip xmlns:r="http://schemas.openxmlformats.org/officeDocument/2006/relationships" r:embed="rId48"/>
        <a:stretch>
          <a:fillRect/>
        </a:stretch>
      </xdr:blipFill>
      <xdr:spPr>
        <a:xfrm>
          <a:off x="0" y="9546844"/>
          <a:ext cx="3090672" cy="45720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584201</xdr:colOff>
      <xdr:row>0</xdr:row>
      <xdr:rowOff>0</xdr:rowOff>
    </xdr:from>
    <xdr:to>
      <xdr:col>1</xdr:col>
      <xdr:colOff>2814829</xdr:colOff>
      <xdr:row>1</xdr:row>
      <xdr:rowOff>5080</xdr:rowOff>
    </xdr:to>
    <xdr:pic>
      <xdr:nvPicPr>
        <xdr:cNvPr id="15" name="Picture 14"/>
        <xdr:cNvPicPr>
          <a:picLocks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84201" y="0"/>
          <a:ext cx="3081528" cy="109728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0:U294"/>
  <sheetViews>
    <sheetView tabSelected="1" workbookViewId="0">
      <selection activeCell="A50" sqref="A50"/>
    </sheetView>
  </sheetViews>
  <sheetFormatPr baseColWidth="10" defaultRowHeight="15" x14ac:dyDescent="0"/>
  <sheetData>
    <row r="50" spans="1:1" ht="16">
      <c r="A50" s="97"/>
    </row>
    <row r="77" spans="1:21">
      <c r="A77" s="95" t="s">
        <v>746</v>
      </c>
      <c r="E77" s="95" t="s">
        <v>108</v>
      </c>
      <c r="H77" s="95" t="s">
        <v>34</v>
      </c>
      <c r="K77" s="95" t="s">
        <v>786</v>
      </c>
      <c r="O77" s="3" t="s">
        <v>755</v>
      </c>
      <c r="R77" s="85" t="s">
        <v>667</v>
      </c>
      <c r="S77" s="86"/>
      <c r="T77" s="86"/>
      <c r="U77" s="87"/>
    </row>
    <row r="78" spans="1:21">
      <c r="A78" s="4" t="s">
        <v>698</v>
      </c>
      <c r="E78" s="4" t="s">
        <v>708</v>
      </c>
      <c r="H78" s="4" t="s">
        <v>39</v>
      </c>
      <c r="K78" s="4" t="s">
        <v>787</v>
      </c>
      <c r="O78" s="4" t="s">
        <v>775</v>
      </c>
      <c r="R78" s="88" t="s">
        <v>668</v>
      </c>
      <c r="S78" s="89"/>
      <c r="T78" s="89"/>
      <c r="U78" s="90"/>
    </row>
    <row r="79" spans="1:21">
      <c r="A79" s="4" t="s">
        <v>264</v>
      </c>
      <c r="E79" s="4" t="s">
        <v>709</v>
      </c>
      <c r="H79" s="4" t="s">
        <v>47</v>
      </c>
      <c r="K79" s="4" t="s">
        <v>798</v>
      </c>
      <c r="O79" s="4" t="s">
        <v>782</v>
      </c>
      <c r="R79" s="88" t="s">
        <v>669</v>
      </c>
      <c r="S79" s="89"/>
      <c r="T79" s="89"/>
      <c r="U79" s="90"/>
    </row>
    <row r="80" spans="1:21">
      <c r="A80" s="4" t="s">
        <v>69</v>
      </c>
      <c r="E80" s="4" t="s">
        <v>116</v>
      </c>
      <c r="H80" s="4" t="s">
        <v>50</v>
      </c>
      <c r="K80" s="4" t="s">
        <v>788</v>
      </c>
      <c r="O80" s="4" t="s">
        <v>800</v>
      </c>
      <c r="R80" s="88" t="s">
        <v>670</v>
      </c>
      <c r="S80" s="89"/>
      <c r="T80" s="89"/>
      <c r="U80" s="90"/>
    </row>
    <row r="81" spans="1:21">
      <c r="A81" s="4" t="s">
        <v>74</v>
      </c>
      <c r="E81" s="4" t="s">
        <v>120</v>
      </c>
      <c r="H81" s="4" t="s">
        <v>57</v>
      </c>
      <c r="K81" s="4" t="s">
        <v>789</v>
      </c>
      <c r="O81" s="4" t="s">
        <v>778</v>
      </c>
      <c r="R81" s="88" t="s">
        <v>671</v>
      </c>
      <c r="S81" s="89"/>
      <c r="T81" s="89"/>
      <c r="U81" s="90"/>
    </row>
    <row r="82" spans="1:21">
      <c r="E82" s="4" t="s">
        <v>125</v>
      </c>
      <c r="H82" s="4" t="s">
        <v>66</v>
      </c>
      <c r="K82" s="4" t="s">
        <v>790</v>
      </c>
      <c r="O82" s="4" t="s">
        <v>799</v>
      </c>
      <c r="R82" s="88" t="s">
        <v>70</v>
      </c>
      <c r="S82" s="89"/>
      <c r="T82" s="89"/>
      <c r="U82" s="90"/>
    </row>
    <row r="83" spans="1:21">
      <c r="E83" s="4" t="s">
        <v>130</v>
      </c>
      <c r="K83" s="4" t="s">
        <v>795</v>
      </c>
      <c r="O83" s="4" t="s">
        <v>777</v>
      </c>
      <c r="R83" s="88" t="s">
        <v>672</v>
      </c>
      <c r="S83" s="89"/>
      <c r="T83" s="89"/>
      <c r="U83" s="90"/>
    </row>
    <row r="84" spans="1:21">
      <c r="A84" s="95" t="s">
        <v>747</v>
      </c>
      <c r="E84" s="4" t="s">
        <v>134</v>
      </c>
      <c r="K84" s="4" t="s">
        <v>791</v>
      </c>
      <c r="O84" s="4" t="s">
        <v>779</v>
      </c>
      <c r="R84" s="88" t="s">
        <v>673</v>
      </c>
      <c r="S84" s="89"/>
      <c r="T84" s="89"/>
      <c r="U84" s="90"/>
    </row>
    <row r="85" spans="1:21">
      <c r="A85" s="4" t="s">
        <v>716</v>
      </c>
      <c r="E85" s="4" t="s">
        <v>138</v>
      </c>
      <c r="H85" s="95" t="s">
        <v>77</v>
      </c>
      <c r="K85" s="4" t="s">
        <v>796</v>
      </c>
      <c r="O85" s="4" t="s">
        <v>801</v>
      </c>
      <c r="R85" s="88" t="s">
        <v>674</v>
      </c>
      <c r="S85" s="89"/>
      <c r="T85" s="89"/>
      <c r="U85" s="90"/>
    </row>
    <row r="86" spans="1:21">
      <c r="A86" s="4" t="s">
        <v>785</v>
      </c>
      <c r="E86" s="4" t="s">
        <v>142</v>
      </c>
      <c r="H86" s="4" t="s">
        <v>100</v>
      </c>
      <c r="K86" s="4" t="s">
        <v>792</v>
      </c>
      <c r="O86" s="4" t="s">
        <v>784</v>
      </c>
      <c r="R86" s="88" t="s">
        <v>123</v>
      </c>
      <c r="S86" s="89"/>
      <c r="T86" s="89"/>
      <c r="U86" s="90"/>
    </row>
    <row r="87" spans="1:21">
      <c r="A87" s="4" t="s">
        <v>85</v>
      </c>
      <c r="E87" s="4" t="s">
        <v>146</v>
      </c>
      <c r="H87" s="4" t="s">
        <v>103</v>
      </c>
      <c r="K87" s="4" t="s">
        <v>797</v>
      </c>
      <c r="O87" s="4" t="s">
        <v>776</v>
      </c>
      <c r="R87" s="91" t="s">
        <v>175</v>
      </c>
      <c r="S87" s="89"/>
      <c r="T87" s="89"/>
      <c r="U87" s="90"/>
    </row>
    <row r="88" spans="1:21">
      <c r="A88" s="4" t="s">
        <v>381</v>
      </c>
      <c r="H88" s="4" t="s">
        <v>105</v>
      </c>
      <c r="K88" s="4" t="s">
        <v>793</v>
      </c>
      <c r="O88" s="4" t="s">
        <v>332</v>
      </c>
      <c r="R88" s="88" t="s">
        <v>675</v>
      </c>
      <c r="S88" s="89"/>
      <c r="T88" s="89"/>
      <c r="U88" s="90"/>
    </row>
    <row r="89" spans="1:21">
      <c r="A89" s="4" t="s">
        <v>91</v>
      </c>
      <c r="H89" s="4" t="s">
        <v>109</v>
      </c>
      <c r="O89" s="4" t="s">
        <v>780</v>
      </c>
      <c r="R89" s="88" t="s">
        <v>151</v>
      </c>
      <c r="S89" s="89"/>
      <c r="T89" s="89"/>
      <c r="U89" s="90"/>
    </row>
    <row r="90" spans="1:21">
      <c r="A90" s="4" t="s">
        <v>626</v>
      </c>
      <c r="E90" s="95" t="s">
        <v>1</v>
      </c>
      <c r="H90" s="4" t="s">
        <v>112</v>
      </c>
      <c r="K90" s="3"/>
      <c r="O90" s="4" t="s">
        <v>353</v>
      </c>
      <c r="R90" s="88" t="s">
        <v>676</v>
      </c>
      <c r="S90" s="89"/>
      <c r="T90" s="89"/>
      <c r="U90" s="90"/>
    </row>
    <row r="91" spans="1:21">
      <c r="A91" s="4" t="s">
        <v>630</v>
      </c>
      <c r="E91" s="4" t="s">
        <v>9</v>
      </c>
      <c r="H91" s="4" t="s">
        <v>117</v>
      </c>
      <c r="K91" s="95" t="s">
        <v>170</v>
      </c>
      <c r="O91" s="4" t="s">
        <v>355</v>
      </c>
      <c r="R91" s="88" t="s">
        <v>677</v>
      </c>
      <c r="S91" s="89"/>
      <c r="T91" s="89"/>
      <c r="U91" s="90"/>
    </row>
    <row r="92" spans="1:21">
      <c r="A92" s="4" t="s">
        <v>331</v>
      </c>
      <c r="E92" s="4" t="s">
        <v>12</v>
      </c>
      <c r="H92" s="4"/>
      <c r="K92" s="4" t="s">
        <v>173</v>
      </c>
      <c r="O92" s="4" t="s">
        <v>356</v>
      </c>
      <c r="R92" s="88" t="s">
        <v>678</v>
      </c>
      <c r="S92" s="89"/>
      <c r="T92" s="89"/>
      <c r="U92" s="90"/>
    </row>
    <row r="93" spans="1:21">
      <c r="A93" s="4" t="s">
        <v>95</v>
      </c>
      <c r="E93" s="4" t="s">
        <v>14</v>
      </c>
      <c r="K93" s="4" t="s">
        <v>369</v>
      </c>
      <c r="O93" s="4" t="s">
        <v>802</v>
      </c>
      <c r="R93" s="88" t="s">
        <v>165</v>
      </c>
      <c r="S93" s="89"/>
      <c r="T93" s="89"/>
      <c r="U93" s="90"/>
    </row>
    <row r="94" spans="1:21">
      <c r="A94" s="4" t="s">
        <v>347</v>
      </c>
      <c r="E94" s="4" t="s">
        <v>17</v>
      </c>
      <c r="H94" s="95" t="s">
        <v>297</v>
      </c>
      <c r="K94" s="4" t="s">
        <v>576</v>
      </c>
      <c r="R94" s="88" t="s">
        <v>679</v>
      </c>
      <c r="S94" s="89"/>
      <c r="T94" s="89"/>
      <c r="U94" s="90"/>
    </row>
    <row r="95" spans="1:21">
      <c r="A95" s="4" t="s">
        <v>781</v>
      </c>
      <c r="E95" s="4" t="s">
        <v>21</v>
      </c>
      <c r="H95" s="4" t="s">
        <v>276</v>
      </c>
      <c r="K95" s="4" t="s">
        <v>174</v>
      </c>
      <c r="R95" s="88" t="s">
        <v>82</v>
      </c>
      <c r="S95" s="89"/>
      <c r="T95" s="89"/>
      <c r="U95" s="90"/>
    </row>
    <row r="96" spans="1:21">
      <c r="E96" s="4" t="s">
        <v>24</v>
      </c>
      <c r="H96" s="4" t="s">
        <v>277</v>
      </c>
      <c r="K96" s="4" t="s">
        <v>176</v>
      </c>
      <c r="R96" s="91" t="s">
        <v>680</v>
      </c>
      <c r="S96" s="89"/>
      <c r="T96" s="89"/>
      <c r="U96" s="90"/>
    </row>
    <row r="97" spans="1:21">
      <c r="E97" s="4" t="s">
        <v>27</v>
      </c>
      <c r="K97" s="4" t="s">
        <v>177</v>
      </c>
      <c r="R97" s="91" t="s">
        <v>80</v>
      </c>
      <c r="S97" s="89"/>
      <c r="T97" s="89"/>
      <c r="U97" s="90"/>
    </row>
    <row r="98" spans="1:21">
      <c r="A98" s="95" t="s">
        <v>748</v>
      </c>
      <c r="K98" s="4" t="s">
        <v>710</v>
      </c>
      <c r="R98" s="91" t="s">
        <v>681</v>
      </c>
      <c r="S98" s="89"/>
      <c r="T98" s="89"/>
      <c r="U98" s="90"/>
    </row>
    <row r="99" spans="1:21">
      <c r="A99" s="4" t="s">
        <v>645</v>
      </c>
      <c r="H99" s="3" t="s">
        <v>703</v>
      </c>
      <c r="K99" s="4" t="s">
        <v>178</v>
      </c>
      <c r="R99" s="88" t="s">
        <v>682</v>
      </c>
      <c r="S99" s="89"/>
      <c r="T99" s="89"/>
      <c r="U99" s="90"/>
    </row>
    <row r="100" spans="1:21">
      <c r="A100" s="4" t="s">
        <v>101</v>
      </c>
      <c r="E100" s="3" t="s">
        <v>54</v>
      </c>
      <c r="H100" s="4" t="s">
        <v>704</v>
      </c>
      <c r="O100" s="4"/>
      <c r="R100" s="88" t="s">
        <v>756</v>
      </c>
      <c r="S100" s="89"/>
      <c r="T100" s="89"/>
      <c r="U100" s="90"/>
    </row>
    <row r="101" spans="1:21">
      <c r="A101" s="4" t="s">
        <v>646</v>
      </c>
      <c r="E101" s="4" t="s">
        <v>92</v>
      </c>
      <c r="H101" s="4" t="s">
        <v>705</v>
      </c>
      <c r="R101" s="88" t="s">
        <v>757</v>
      </c>
      <c r="S101" s="89"/>
      <c r="T101" s="89"/>
      <c r="U101" s="90"/>
    </row>
    <row r="102" spans="1:21">
      <c r="A102" s="4" t="s">
        <v>794</v>
      </c>
      <c r="E102" s="4" t="s">
        <v>96</v>
      </c>
      <c r="H102" s="4" t="s">
        <v>706</v>
      </c>
      <c r="K102" s="95" t="s">
        <v>298</v>
      </c>
      <c r="R102" s="88" t="s">
        <v>758</v>
      </c>
      <c r="S102" s="89"/>
      <c r="T102" s="89"/>
      <c r="U102" s="90"/>
    </row>
    <row r="103" spans="1:21">
      <c r="A103" s="4" t="s">
        <v>647</v>
      </c>
      <c r="E103" s="4" t="s">
        <v>102</v>
      </c>
      <c r="H103" s="4" t="s">
        <v>707</v>
      </c>
      <c r="K103" s="4" t="s">
        <v>318</v>
      </c>
      <c r="R103" s="88" t="s">
        <v>759</v>
      </c>
      <c r="S103" s="89"/>
      <c r="T103" s="89"/>
      <c r="U103" s="90"/>
    </row>
    <row r="104" spans="1:21">
      <c r="A104" s="4" t="s">
        <v>744</v>
      </c>
      <c r="K104" s="4" t="s">
        <v>317</v>
      </c>
      <c r="O104" t="s">
        <v>825</v>
      </c>
      <c r="R104" s="92" t="s">
        <v>158</v>
      </c>
      <c r="S104" s="93"/>
      <c r="T104" s="93"/>
      <c r="U104" s="94"/>
    </row>
    <row r="105" spans="1:21">
      <c r="A105" s="4" t="s">
        <v>745</v>
      </c>
      <c r="K105" s="4" t="s">
        <v>299</v>
      </c>
      <c r="O105" s="1" t="s">
        <v>86</v>
      </c>
    </row>
    <row r="106" spans="1:21">
      <c r="A106" s="4" t="s">
        <v>104</v>
      </c>
      <c r="E106" s="95" t="s">
        <v>717</v>
      </c>
      <c r="H106" s="3" t="s">
        <v>711</v>
      </c>
      <c r="K106" s="4" t="s">
        <v>301</v>
      </c>
      <c r="O106" s="1" t="s">
        <v>97</v>
      </c>
    </row>
    <row r="107" spans="1:21">
      <c r="A107" s="4" t="s">
        <v>346</v>
      </c>
      <c r="E107" s="4" t="s">
        <v>724</v>
      </c>
      <c r="H107" s="4" t="s">
        <v>712</v>
      </c>
      <c r="K107" s="4" t="s">
        <v>300</v>
      </c>
      <c r="O107" s="1" t="s">
        <v>7</v>
      </c>
    </row>
    <row r="108" spans="1:21">
      <c r="A108" s="4" t="s">
        <v>648</v>
      </c>
      <c r="E108" s="4" t="s">
        <v>725</v>
      </c>
      <c r="H108" s="4" t="s">
        <v>713</v>
      </c>
      <c r="K108" s="4" t="s">
        <v>302</v>
      </c>
      <c r="O108" s="1" t="s">
        <v>107</v>
      </c>
    </row>
    <row r="109" spans="1:21">
      <c r="A109" s="4" t="s">
        <v>380</v>
      </c>
      <c r="E109" s="4" t="s">
        <v>726</v>
      </c>
      <c r="H109" s="4" t="s">
        <v>714</v>
      </c>
      <c r="K109" s="4" t="s">
        <v>284</v>
      </c>
      <c r="O109" s="1" t="s">
        <v>58</v>
      </c>
    </row>
    <row r="110" spans="1:21">
      <c r="A110" s="4" t="s">
        <v>324</v>
      </c>
      <c r="E110" s="4" t="s">
        <v>727</v>
      </c>
      <c r="H110" s="4" t="s">
        <v>715</v>
      </c>
      <c r="K110" s="4" t="s">
        <v>303</v>
      </c>
      <c r="O110" s="1" t="s">
        <v>114</v>
      </c>
    </row>
    <row r="111" spans="1:21">
      <c r="A111" s="4" t="s">
        <v>649</v>
      </c>
      <c r="E111" s="4" t="s">
        <v>728</v>
      </c>
      <c r="K111" s="4" t="s">
        <v>304</v>
      </c>
      <c r="O111" s="1" t="s">
        <v>119</v>
      </c>
    </row>
    <row r="112" spans="1:21">
      <c r="A112" s="4" t="s">
        <v>273</v>
      </c>
      <c r="E112" s="4" t="s">
        <v>729</v>
      </c>
      <c r="K112" s="4" t="s">
        <v>305</v>
      </c>
      <c r="O112" s="1" t="s">
        <v>122</v>
      </c>
    </row>
    <row r="113" spans="1:15">
      <c r="A113" s="4" t="s">
        <v>373</v>
      </c>
      <c r="E113" s="4" t="s">
        <v>730</v>
      </c>
      <c r="H113" s="3" t="s">
        <v>313</v>
      </c>
      <c r="K113" s="4" t="s">
        <v>307</v>
      </c>
      <c r="O113" s="1" t="s">
        <v>127</v>
      </c>
    </row>
    <row r="114" spans="1:15">
      <c r="A114" s="4" t="s">
        <v>364</v>
      </c>
      <c r="E114" s="4" t="s">
        <v>731</v>
      </c>
      <c r="H114" s="4" t="s">
        <v>826</v>
      </c>
      <c r="K114" s="4" t="s">
        <v>306</v>
      </c>
      <c r="O114" s="1" t="s">
        <v>149</v>
      </c>
    </row>
    <row r="115" spans="1:15">
      <c r="A115" s="4" t="s">
        <v>650</v>
      </c>
      <c r="E115" s="4" t="s">
        <v>732</v>
      </c>
      <c r="H115" s="4" t="s">
        <v>821</v>
      </c>
      <c r="K115" s="4" t="s">
        <v>342</v>
      </c>
      <c r="O115" s="1" t="s">
        <v>136</v>
      </c>
    </row>
    <row r="116" spans="1:15">
      <c r="A116" s="4" t="s">
        <v>106</v>
      </c>
      <c r="E116" s="4" t="s">
        <v>733</v>
      </c>
      <c r="H116" s="4" t="s">
        <v>822</v>
      </c>
      <c r="O116" s="1" t="s">
        <v>152</v>
      </c>
    </row>
    <row r="117" spans="1:15">
      <c r="A117" s="4" t="s">
        <v>111</v>
      </c>
      <c r="E117" s="4" t="s">
        <v>734</v>
      </c>
      <c r="H117" s="4" t="s">
        <v>823</v>
      </c>
      <c r="O117" t="s">
        <v>156</v>
      </c>
    </row>
    <row r="118" spans="1:15">
      <c r="A118" s="4" t="s">
        <v>113</v>
      </c>
      <c r="E118" s="4" t="s">
        <v>735</v>
      </c>
      <c r="H118" s="4" t="s">
        <v>824</v>
      </c>
      <c r="K118" s="95" t="s">
        <v>131</v>
      </c>
      <c r="O118" t="s">
        <v>36</v>
      </c>
    </row>
    <row r="119" spans="1:15">
      <c r="A119" s="4" t="s">
        <v>354</v>
      </c>
      <c r="E119" s="4" t="s">
        <v>736</v>
      </c>
      <c r="H119" s="4" t="s">
        <v>829</v>
      </c>
      <c r="K119" s="4" t="s">
        <v>815</v>
      </c>
      <c r="O119" s="1" t="s">
        <v>81</v>
      </c>
    </row>
    <row r="120" spans="1:15">
      <c r="A120" s="4" t="s">
        <v>349</v>
      </c>
      <c r="E120" s="4" t="s">
        <v>737</v>
      </c>
      <c r="H120" s="4" t="s">
        <v>827</v>
      </c>
      <c r="K120" s="4" t="s">
        <v>814</v>
      </c>
      <c r="O120" t="s">
        <v>55</v>
      </c>
    </row>
    <row r="121" spans="1:15">
      <c r="A121" s="4" t="s">
        <v>832</v>
      </c>
      <c r="E121" s="4" t="s">
        <v>738</v>
      </c>
      <c r="H121" s="4" t="s">
        <v>828</v>
      </c>
      <c r="K121" s="4" t="s">
        <v>813</v>
      </c>
      <c r="O121" t="s">
        <v>58</v>
      </c>
    </row>
    <row r="122" spans="1:15">
      <c r="A122" s="4" t="s">
        <v>631</v>
      </c>
      <c r="H122" s="4" t="s">
        <v>316</v>
      </c>
      <c r="K122" s="4" t="s">
        <v>812</v>
      </c>
      <c r="O122" t="s">
        <v>137</v>
      </c>
    </row>
    <row r="123" spans="1:15">
      <c r="A123" s="4" t="s">
        <v>651</v>
      </c>
      <c r="H123" s="4" t="s">
        <v>315</v>
      </c>
      <c r="K123" s="4" t="s">
        <v>805</v>
      </c>
      <c r="O123" t="s">
        <v>71</v>
      </c>
    </row>
    <row r="124" spans="1:15">
      <c r="A124" s="4" t="s">
        <v>743</v>
      </c>
      <c r="E124" s="95" t="s">
        <v>63</v>
      </c>
      <c r="H124" s="4" t="s">
        <v>314</v>
      </c>
      <c r="K124" s="4" t="s">
        <v>806</v>
      </c>
      <c r="O124" t="s">
        <v>88</v>
      </c>
    </row>
    <row r="125" spans="1:15">
      <c r="A125" s="4" t="s">
        <v>374</v>
      </c>
      <c r="E125" s="4" t="s">
        <v>73</v>
      </c>
      <c r="K125" s="4" t="s">
        <v>807</v>
      </c>
      <c r="O125" t="s">
        <v>93</v>
      </c>
    </row>
    <row r="126" spans="1:15">
      <c r="A126" s="4" t="s">
        <v>741</v>
      </c>
      <c r="E126" s="4" t="s">
        <v>78</v>
      </c>
      <c r="K126" s="4" t="s">
        <v>808</v>
      </c>
      <c r="O126" t="s">
        <v>98</v>
      </c>
    </row>
    <row r="127" spans="1:15">
      <c r="E127" s="4" t="s">
        <v>80</v>
      </c>
      <c r="H127" s="3" t="s">
        <v>2</v>
      </c>
      <c r="K127" s="4" t="s">
        <v>811</v>
      </c>
      <c r="O127" t="s">
        <v>115</v>
      </c>
    </row>
    <row r="128" spans="1:15">
      <c r="E128" s="6">
        <v>8.5</v>
      </c>
      <c r="H128" s="4" t="s">
        <v>4</v>
      </c>
      <c r="K128" s="4" t="s">
        <v>804</v>
      </c>
      <c r="O128" t="s">
        <v>129</v>
      </c>
    </row>
    <row r="129" spans="1:15">
      <c r="A129" s="95" t="s">
        <v>749</v>
      </c>
      <c r="E129" s="4" t="s">
        <v>90</v>
      </c>
      <c r="H129" s="4" t="s">
        <v>6</v>
      </c>
      <c r="K129" s="4" t="s">
        <v>810</v>
      </c>
      <c r="O129" t="s">
        <v>124</v>
      </c>
    </row>
    <row r="130" spans="1:15">
      <c r="A130" s="4" t="s">
        <v>652</v>
      </c>
      <c r="E130" s="4"/>
      <c r="H130" s="4" t="s">
        <v>10</v>
      </c>
      <c r="K130" s="4" t="s">
        <v>809</v>
      </c>
      <c r="O130" s="4" t="s">
        <v>803</v>
      </c>
    </row>
    <row r="131" spans="1:15">
      <c r="A131" s="4" t="s">
        <v>118</v>
      </c>
      <c r="E131" s="4"/>
      <c r="H131" s="4" t="s">
        <v>16</v>
      </c>
      <c r="K131" s="4" t="s">
        <v>816</v>
      </c>
    </row>
    <row r="132" spans="1:15">
      <c r="A132" s="4" t="s">
        <v>847</v>
      </c>
      <c r="E132" s="3" t="s">
        <v>132</v>
      </c>
      <c r="H132" s="4" t="s">
        <v>19</v>
      </c>
      <c r="K132" s="4" t="s">
        <v>817</v>
      </c>
    </row>
    <row r="133" spans="1:15">
      <c r="A133" s="4" t="s">
        <v>121</v>
      </c>
      <c r="E133" s="4" t="s">
        <v>140</v>
      </c>
      <c r="H133" s="4" t="s">
        <v>22</v>
      </c>
      <c r="K133" s="4" t="s">
        <v>818</v>
      </c>
    </row>
    <row r="134" spans="1:15">
      <c r="A134" s="4" t="s">
        <v>126</v>
      </c>
      <c r="E134" s="4" t="s">
        <v>144</v>
      </c>
      <c r="H134" s="4" t="s">
        <v>28</v>
      </c>
      <c r="K134" s="4" t="s">
        <v>819</v>
      </c>
    </row>
    <row r="135" spans="1:15">
      <c r="A135" s="4" t="s">
        <v>697</v>
      </c>
      <c r="E135" s="4" t="s">
        <v>147</v>
      </c>
      <c r="H135" s="4" t="s">
        <v>30</v>
      </c>
      <c r="K135" s="4" t="s">
        <v>844</v>
      </c>
    </row>
    <row r="136" spans="1:15">
      <c r="A136" s="4" t="s">
        <v>762</v>
      </c>
      <c r="H136" s="4" t="s">
        <v>32</v>
      </c>
    </row>
    <row r="137" spans="1:15">
      <c r="A137" s="4" t="s">
        <v>281</v>
      </c>
      <c r="H137" s="4" t="s">
        <v>35</v>
      </c>
    </row>
    <row r="138" spans="1:15">
      <c r="A138" s="4" t="s">
        <v>783</v>
      </c>
      <c r="E138" s="3" t="s">
        <v>153</v>
      </c>
      <c r="H138" s="4" t="s">
        <v>37</v>
      </c>
      <c r="K138" s="3" t="s">
        <v>769</v>
      </c>
    </row>
    <row r="139" spans="1:15">
      <c r="A139" s="4" t="s">
        <v>763</v>
      </c>
      <c r="E139" s="4" t="s">
        <v>155</v>
      </c>
      <c r="H139" s="4" t="s">
        <v>43</v>
      </c>
      <c r="K139" s="4" t="s">
        <v>357</v>
      </c>
    </row>
    <row r="140" spans="1:15">
      <c r="A140" s="4" t="s">
        <v>838</v>
      </c>
      <c r="E140" s="4" t="s">
        <v>157</v>
      </c>
      <c r="K140" s="4" t="s">
        <v>772</v>
      </c>
    </row>
    <row r="141" spans="1:15">
      <c r="A141" s="4" t="s">
        <v>133</v>
      </c>
      <c r="E141" s="4" t="s">
        <v>160</v>
      </c>
      <c r="K141" s="4" t="s">
        <v>764</v>
      </c>
    </row>
    <row r="142" spans="1:15">
      <c r="A142" s="4" t="s">
        <v>845</v>
      </c>
      <c r="E142" s="4" t="s">
        <v>161</v>
      </c>
      <c r="H142" s="3" t="s">
        <v>33</v>
      </c>
      <c r="K142" s="4" t="s">
        <v>765</v>
      </c>
    </row>
    <row r="143" spans="1:15">
      <c r="A143" s="4" t="s">
        <v>282</v>
      </c>
      <c r="E143" s="4" t="s">
        <v>164</v>
      </c>
      <c r="H143" s="4" t="s">
        <v>41</v>
      </c>
      <c r="K143" s="4" t="s">
        <v>333</v>
      </c>
    </row>
    <row r="144" spans="1:15">
      <c r="A144" s="4" t="s">
        <v>135</v>
      </c>
      <c r="E144" s="4" t="s">
        <v>166</v>
      </c>
      <c r="H144" s="4" t="s">
        <v>46</v>
      </c>
      <c r="K144" s="4" t="s">
        <v>770</v>
      </c>
    </row>
    <row r="145" spans="1:11">
      <c r="A145" s="4" t="s">
        <v>653</v>
      </c>
      <c r="E145" s="4" t="s">
        <v>168</v>
      </c>
      <c r="H145" s="4" t="s">
        <v>49</v>
      </c>
      <c r="K145" s="4" t="s">
        <v>766</v>
      </c>
    </row>
    <row r="146" spans="1:11">
      <c r="A146" s="4" t="s">
        <v>322</v>
      </c>
      <c r="E146" s="4" t="s">
        <v>169</v>
      </c>
      <c r="H146" s="4" t="s">
        <v>52</v>
      </c>
      <c r="K146" s="4" t="s">
        <v>334</v>
      </c>
    </row>
    <row r="147" spans="1:11">
      <c r="A147" s="4" t="s">
        <v>340</v>
      </c>
      <c r="H147" s="4" t="s">
        <v>56</v>
      </c>
      <c r="K147" s="4" t="s">
        <v>335</v>
      </c>
    </row>
    <row r="148" spans="1:11">
      <c r="A148" s="4" t="s">
        <v>141</v>
      </c>
      <c r="H148" s="4" t="s">
        <v>59</v>
      </c>
      <c r="K148" s="4" t="s">
        <v>336</v>
      </c>
    </row>
    <row r="149" spans="1:11">
      <c r="A149" s="4" t="s">
        <v>272</v>
      </c>
      <c r="E149" s="3" t="s">
        <v>154</v>
      </c>
      <c r="H149" s="4" t="s">
        <v>61</v>
      </c>
      <c r="K149" s="4" t="s">
        <v>767</v>
      </c>
    </row>
    <row r="150" spans="1:11">
      <c r="A150" s="72" t="s">
        <v>270</v>
      </c>
      <c r="E150" s="4" t="s">
        <v>151</v>
      </c>
      <c r="H150" s="4" t="s">
        <v>65</v>
      </c>
      <c r="K150" s="4" t="s">
        <v>768</v>
      </c>
    </row>
    <row r="151" spans="1:11">
      <c r="A151" s="4" t="s">
        <v>721</v>
      </c>
      <c r="E151" s="4" t="s">
        <v>162</v>
      </c>
      <c r="H151" s="4" t="s">
        <v>67</v>
      </c>
      <c r="K151" s="4" t="s">
        <v>352</v>
      </c>
    </row>
    <row r="152" spans="1:11">
      <c r="A152" s="4" t="s">
        <v>718</v>
      </c>
      <c r="E152" s="4" t="s">
        <v>165</v>
      </c>
      <c r="H152" s="4" t="s">
        <v>72</v>
      </c>
      <c r="K152" s="4" t="s">
        <v>771</v>
      </c>
    </row>
    <row r="153" spans="1:11">
      <c r="A153" s="4" t="s">
        <v>837</v>
      </c>
      <c r="E153" s="4" t="s">
        <v>167</v>
      </c>
      <c r="H153" s="4" t="s">
        <v>76</v>
      </c>
    </row>
    <row r="154" spans="1:11">
      <c r="A154" s="4" t="s">
        <v>720</v>
      </c>
      <c r="H154" s="4" t="s">
        <v>79</v>
      </c>
    </row>
    <row r="155" spans="1:11">
      <c r="A155" s="4" t="s">
        <v>719</v>
      </c>
      <c r="H155" s="4" t="s">
        <v>83</v>
      </c>
    </row>
    <row r="156" spans="1:11">
      <c r="A156" s="4" t="s">
        <v>285</v>
      </c>
      <c r="H156" s="4" t="s">
        <v>89</v>
      </c>
    </row>
    <row r="157" spans="1:11">
      <c r="H157" s="4" t="s">
        <v>94</v>
      </c>
    </row>
    <row r="158" spans="1:11">
      <c r="H158" s="4" t="s">
        <v>99</v>
      </c>
    </row>
    <row r="159" spans="1:11">
      <c r="A159" s="95" t="s">
        <v>751</v>
      </c>
    </row>
    <row r="160" spans="1:11">
      <c r="A160" s="4" t="s">
        <v>280</v>
      </c>
    </row>
    <row r="161" spans="1:1">
      <c r="A161" s="4" t="s">
        <v>284</v>
      </c>
    </row>
    <row r="162" spans="1:1">
      <c r="A162" s="4" t="s">
        <v>145</v>
      </c>
    </row>
    <row r="163" spans="1:1">
      <c r="A163" s="4" t="s">
        <v>839</v>
      </c>
    </row>
    <row r="164" spans="1:1">
      <c r="A164" s="4" t="s">
        <v>286</v>
      </c>
    </row>
    <row r="165" spans="1:1">
      <c r="A165" s="4" t="s">
        <v>371</v>
      </c>
    </row>
    <row r="166" spans="1:1">
      <c r="A166" s="4" t="s">
        <v>654</v>
      </c>
    </row>
    <row r="167" spans="1:1">
      <c r="A167" s="4" t="s">
        <v>283</v>
      </c>
    </row>
    <row r="168" spans="1:1">
      <c r="A168" s="4" t="s">
        <v>684</v>
      </c>
    </row>
    <row r="169" spans="1:1">
      <c r="A169" s="4" t="s">
        <v>367</v>
      </c>
    </row>
    <row r="170" spans="1:1">
      <c r="A170" s="4" t="s">
        <v>266</v>
      </c>
    </row>
    <row r="171" spans="1:1">
      <c r="A171" s="4" t="s">
        <v>722</v>
      </c>
    </row>
    <row r="172" spans="1:1">
      <c r="A172" s="4" t="s">
        <v>294</v>
      </c>
    </row>
    <row r="173" spans="1:1">
      <c r="A173" s="4" t="s">
        <v>343</v>
      </c>
    </row>
    <row r="174" spans="1:1">
      <c r="A174" s="4" t="s">
        <v>655</v>
      </c>
    </row>
    <row r="175" spans="1:1">
      <c r="A175" s="4" t="s">
        <v>774</v>
      </c>
    </row>
    <row r="176" spans="1:1">
      <c r="A176" s="4" t="s">
        <v>274</v>
      </c>
    </row>
    <row r="177" spans="1:1">
      <c r="A177" s="4" t="s">
        <v>366</v>
      </c>
    </row>
    <row r="178" spans="1:1">
      <c r="A178" s="4" t="s">
        <v>321</v>
      </c>
    </row>
    <row r="179" spans="1:1">
      <c r="A179" s="4" t="s">
        <v>378</v>
      </c>
    </row>
    <row r="180" spans="1:1">
      <c r="A180" s="4" t="s">
        <v>290</v>
      </c>
    </row>
    <row r="181" spans="1:1">
      <c r="A181" s="4" t="s">
        <v>287</v>
      </c>
    </row>
    <row r="182" spans="1:1">
      <c r="A182" s="4" t="s">
        <v>289</v>
      </c>
    </row>
    <row r="183" spans="1:1">
      <c r="A183" s="4" t="s">
        <v>148</v>
      </c>
    </row>
    <row r="184" spans="1:1">
      <c r="A184" s="4" t="s">
        <v>263</v>
      </c>
    </row>
    <row r="185" spans="1:1">
      <c r="A185" s="4" t="s">
        <v>291</v>
      </c>
    </row>
    <row r="186" spans="1:1">
      <c r="A186" s="4" t="s">
        <v>267</v>
      </c>
    </row>
    <row r="187" spans="1:1">
      <c r="A187" s="4" t="s">
        <v>319</v>
      </c>
    </row>
    <row r="188" spans="1:1">
      <c r="A188" s="4" t="s">
        <v>365</v>
      </c>
    </row>
    <row r="189" spans="1:1">
      <c r="A189" s="4" t="s">
        <v>150</v>
      </c>
    </row>
    <row r="190" spans="1:1">
      <c r="A190" s="4" t="s">
        <v>629</v>
      </c>
    </row>
    <row r="191" spans="1:1">
      <c r="A191" s="4" t="s">
        <v>292</v>
      </c>
    </row>
    <row r="192" spans="1:1">
      <c r="A192" s="4" t="s">
        <v>293</v>
      </c>
    </row>
    <row r="193" spans="1:1">
      <c r="A193" s="4" t="s">
        <v>702</v>
      </c>
    </row>
    <row r="194" spans="1:1">
      <c r="A194" s="4" t="s">
        <v>288</v>
      </c>
    </row>
    <row r="195" spans="1:1">
      <c r="A195" s="4" t="s">
        <v>323</v>
      </c>
    </row>
    <row r="196" spans="1:1">
      <c r="A196" s="4" t="s">
        <v>840</v>
      </c>
    </row>
    <row r="199" spans="1:1">
      <c r="A199" s="95" t="s">
        <v>750</v>
      </c>
    </row>
    <row r="200" spans="1:1">
      <c r="A200" s="4" t="s">
        <v>262</v>
      </c>
    </row>
    <row r="201" spans="1:1">
      <c r="A201" s="4" t="s">
        <v>348</v>
      </c>
    </row>
    <row r="202" spans="1:1">
      <c r="A202" s="4" t="s">
        <v>295</v>
      </c>
    </row>
    <row r="203" spans="1:1">
      <c r="A203" s="4" t="s">
        <v>628</v>
      </c>
    </row>
    <row r="204" spans="1:1">
      <c r="A204" s="4" t="s">
        <v>326</v>
      </c>
    </row>
    <row r="205" spans="1:1">
      <c r="A205" s="4" t="s">
        <v>296</v>
      </c>
    </row>
    <row r="206" spans="1:1">
      <c r="A206" s="4" t="s">
        <v>372</v>
      </c>
    </row>
    <row r="207" spans="1:1">
      <c r="A207" s="4" t="s">
        <v>337</v>
      </c>
    </row>
    <row r="208" spans="1:1">
      <c r="A208" s="4" t="s">
        <v>723</v>
      </c>
    </row>
    <row r="209" spans="1:1">
      <c r="A209" s="4" t="s">
        <v>351</v>
      </c>
    </row>
    <row r="210" spans="1:1">
      <c r="A210" s="4" t="s">
        <v>350</v>
      </c>
    </row>
    <row r="211" spans="1:1">
      <c r="A211" s="4" t="s">
        <v>344</v>
      </c>
    </row>
    <row r="212" spans="1:1">
      <c r="A212" s="4" t="s">
        <v>370</v>
      </c>
    </row>
    <row r="213" spans="1:1">
      <c r="A213" s="4" t="s">
        <v>338</v>
      </c>
    </row>
    <row r="214" spans="1:1">
      <c r="A214" s="4" t="s">
        <v>841</v>
      </c>
    </row>
    <row r="215" spans="1:1">
      <c r="A215" s="4" t="s">
        <v>268</v>
      </c>
    </row>
    <row r="216" spans="1:1">
      <c r="A216" s="4" t="s">
        <v>701</v>
      </c>
    </row>
    <row r="217" spans="1:1">
      <c r="A217" s="4" t="s">
        <v>700</v>
      </c>
    </row>
    <row r="218" spans="1:1">
      <c r="A218" s="4" t="s">
        <v>339</v>
      </c>
    </row>
    <row r="219" spans="1:1">
      <c r="A219" s="4" t="s">
        <v>308</v>
      </c>
    </row>
    <row r="220" spans="1:1">
      <c r="A220" s="4" t="s">
        <v>325</v>
      </c>
    </row>
    <row r="221" spans="1:1">
      <c r="A221" s="4" t="s">
        <v>375</v>
      </c>
    </row>
    <row r="222" spans="1:1">
      <c r="A222" s="4" t="s">
        <v>376</v>
      </c>
    </row>
    <row r="223" spans="1:1">
      <c r="A223" s="4" t="s">
        <v>377</v>
      </c>
    </row>
    <row r="224" spans="1:1">
      <c r="A224" s="4" t="s">
        <v>760</v>
      </c>
    </row>
    <row r="225" spans="1:16">
      <c r="A225" s="4" t="s">
        <v>656</v>
      </c>
    </row>
    <row r="226" spans="1:16">
      <c r="A226" s="4" t="s">
        <v>271</v>
      </c>
    </row>
    <row r="227" spans="1:16">
      <c r="A227" s="4" t="s">
        <v>535</v>
      </c>
    </row>
    <row r="228" spans="1:16">
      <c r="A228" s="4" t="s">
        <v>742</v>
      </c>
    </row>
    <row r="229" spans="1:16">
      <c r="A229" s="4" t="s">
        <v>320</v>
      </c>
    </row>
    <row r="230" spans="1:16">
      <c r="A230" s="4" t="s">
        <v>309</v>
      </c>
    </row>
    <row r="231" spans="1:16">
      <c r="A231" s="4" t="s">
        <v>310</v>
      </c>
    </row>
    <row r="232" spans="1:16">
      <c r="A232" s="4" t="s">
        <v>379</v>
      </c>
      <c r="D232" s="3" t="s">
        <v>753</v>
      </c>
      <c r="G232" s="3" t="s">
        <v>754</v>
      </c>
      <c r="J232" s="3" t="s">
        <v>502</v>
      </c>
      <c r="M232" s="4"/>
      <c r="N232" s="3" t="s">
        <v>595</v>
      </c>
    </row>
    <row r="233" spans="1:16">
      <c r="A233" s="4" t="s">
        <v>311</v>
      </c>
      <c r="D233" s="4" t="s">
        <v>436</v>
      </c>
      <c r="G233" s="74" t="s">
        <v>464</v>
      </c>
      <c r="J233" s="4" t="s">
        <v>498</v>
      </c>
      <c r="M233" s="4"/>
      <c r="N233" t="s">
        <v>123</v>
      </c>
    </row>
    <row r="234" spans="1:16">
      <c r="A234" s="4" t="s">
        <v>406</v>
      </c>
      <c r="D234" s="4" t="s">
        <v>437</v>
      </c>
      <c r="G234" s="74" t="s">
        <v>466</v>
      </c>
      <c r="J234" s="4" t="s">
        <v>499</v>
      </c>
      <c r="M234" s="4"/>
      <c r="N234" t="s">
        <v>578</v>
      </c>
    </row>
    <row r="235" spans="1:16">
      <c r="A235" s="4" t="s">
        <v>740</v>
      </c>
      <c r="D235" s="4" t="s">
        <v>440</v>
      </c>
      <c r="G235" s="74" t="s">
        <v>392</v>
      </c>
      <c r="J235" s="1" t="s">
        <v>500</v>
      </c>
      <c r="M235" s="4"/>
      <c r="N235" t="s">
        <v>566</v>
      </c>
    </row>
    <row r="236" spans="1:16">
      <c r="A236" s="4" t="s">
        <v>341</v>
      </c>
      <c r="D236" s="4" t="s">
        <v>441</v>
      </c>
      <c r="G236" s="73" t="s">
        <v>393</v>
      </c>
      <c r="J236" s="4" t="s">
        <v>501</v>
      </c>
      <c r="M236" s="4"/>
      <c r="N236" t="s">
        <v>554</v>
      </c>
      <c r="P236" t="s">
        <v>0</v>
      </c>
    </row>
    <row r="237" spans="1:16">
      <c r="A237" s="4" t="s">
        <v>275</v>
      </c>
      <c r="D237" s="4" t="s">
        <v>444</v>
      </c>
      <c r="G237" s="74" t="s">
        <v>472</v>
      </c>
      <c r="J237" s="73" t="s">
        <v>384</v>
      </c>
      <c r="M237" s="4"/>
      <c r="N237" t="s">
        <v>230</v>
      </c>
    </row>
    <row r="238" spans="1:16">
      <c r="A238" s="4" t="s">
        <v>312</v>
      </c>
      <c r="D238" s="4" t="s">
        <v>447</v>
      </c>
      <c r="G238" s="74" t="s">
        <v>475</v>
      </c>
      <c r="J238" s="74" t="s">
        <v>504</v>
      </c>
      <c r="M238" s="4"/>
      <c r="N238" s="4" t="s">
        <v>596</v>
      </c>
    </row>
    <row r="239" spans="1:16">
      <c r="A239" s="4" t="s">
        <v>269</v>
      </c>
      <c r="D239" s="4" t="s">
        <v>397</v>
      </c>
      <c r="G239" s="74" t="s">
        <v>476</v>
      </c>
      <c r="J239" s="74" t="s">
        <v>505</v>
      </c>
      <c r="M239" s="4"/>
      <c r="N239" t="s">
        <v>327</v>
      </c>
    </row>
    <row r="240" spans="1:16">
      <c r="A240" s="4" t="s">
        <v>265</v>
      </c>
      <c r="D240" s="4" t="s">
        <v>450</v>
      </c>
      <c r="G240" s="73" t="s">
        <v>488</v>
      </c>
      <c r="J240" s="74" t="s">
        <v>501</v>
      </c>
      <c r="M240" s="4"/>
      <c r="N240" s="1" t="s">
        <v>387</v>
      </c>
    </row>
    <row r="241" spans="1:14">
      <c r="A241" s="4" t="s">
        <v>345</v>
      </c>
      <c r="D241" s="4" t="s">
        <v>451</v>
      </c>
      <c r="G241" s="74" t="s">
        <v>490</v>
      </c>
      <c r="J241" s="74" t="s">
        <v>506</v>
      </c>
      <c r="N241" t="s">
        <v>597</v>
      </c>
    </row>
    <row r="242" spans="1:14">
      <c r="D242" s="4" t="s">
        <v>117</v>
      </c>
      <c r="G242" s="73" t="s">
        <v>491</v>
      </c>
      <c r="J242" s="74" t="s">
        <v>507</v>
      </c>
      <c r="N242" s="1" t="s">
        <v>598</v>
      </c>
    </row>
    <row r="243" spans="1:14">
      <c r="D243" s="4" t="s">
        <v>456</v>
      </c>
      <c r="G243" s="74" t="s">
        <v>492</v>
      </c>
      <c r="J243" s="74" t="s">
        <v>512</v>
      </c>
      <c r="N243" s="1" t="s">
        <v>546</v>
      </c>
    </row>
    <row r="244" spans="1:14">
      <c r="A244" s="3" t="s">
        <v>752</v>
      </c>
      <c r="D244" s="4" t="s">
        <v>457</v>
      </c>
      <c r="G244" s="74" t="s">
        <v>495</v>
      </c>
      <c r="J244" s="74" t="s">
        <v>514</v>
      </c>
      <c r="N244" s="4" t="s">
        <v>599</v>
      </c>
    </row>
    <row r="245" spans="1:14">
      <c r="A245" s="4" t="s">
        <v>58</v>
      </c>
      <c r="D245" s="4" t="s">
        <v>458</v>
      </c>
      <c r="G245" s="74" t="s">
        <v>497</v>
      </c>
      <c r="J245" s="74" t="s">
        <v>516</v>
      </c>
      <c r="N245" s="1" t="s">
        <v>544</v>
      </c>
    </row>
    <row r="246" spans="1:14">
      <c r="A246" s="4" t="s">
        <v>414</v>
      </c>
      <c r="D246" s="4" t="s">
        <v>399</v>
      </c>
      <c r="G246" s="73" t="s">
        <v>511</v>
      </c>
      <c r="J246" s="73" t="s">
        <v>517</v>
      </c>
      <c r="N246" s="4" t="s">
        <v>600</v>
      </c>
    </row>
    <row r="247" spans="1:14">
      <c r="A247" s="4" t="s">
        <v>415</v>
      </c>
      <c r="D247" s="4" t="s">
        <v>460</v>
      </c>
      <c r="G247" s="1" t="s">
        <v>462</v>
      </c>
      <c r="J247" s="74" t="s">
        <v>386</v>
      </c>
      <c r="N247" s="1" t="s">
        <v>601</v>
      </c>
    </row>
    <row r="248" spans="1:14">
      <c r="A248" s="4" t="s">
        <v>416</v>
      </c>
      <c r="D248" s="4" t="s">
        <v>461</v>
      </c>
      <c r="G248" s="73" t="s">
        <v>463</v>
      </c>
      <c r="J248" s="74" t="s">
        <v>385</v>
      </c>
      <c r="N248" s="4" t="s">
        <v>602</v>
      </c>
    </row>
    <row r="249" spans="1:14">
      <c r="A249" s="4" t="s">
        <v>417</v>
      </c>
      <c r="D249" s="4" t="s">
        <v>394</v>
      </c>
      <c r="G249" s="73" t="s">
        <v>465</v>
      </c>
      <c r="J249" s="74" t="s">
        <v>520</v>
      </c>
      <c r="N249" s="1" t="s">
        <v>603</v>
      </c>
    </row>
    <row r="250" spans="1:14">
      <c r="A250" s="4" t="s">
        <v>400</v>
      </c>
      <c r="D250" s="4" t="s">
        <v>395</v>
      </c>
      <c r="G250" s="73" t="s">
        <v>467</v>
      </c>
      <c r="J250" s="73" t="s">
        <v>387</v>
      </c>
      <c r="N250" s="4" t="s">
        <v>604</v>
      </c>
    </row>
    <row r="251" spans="1:14">
      <c r="A251" s="4" t="s">
        <v>430</v>
      </c>
      <c r="D251" s="4" t="s">
        <v>396</v>
      </c>
      <c r="G251" s="73" t="s">
        <v>468</v>
      </c>
      <c r="J251" s="74" t="s">
        <v>389</v>
      </c>
      <c r="N251" s="1" t="s">
        <v>605</v>
      </c>
    </row>
    <row r="252" spans="1:14">
      <c r="A252" s="4" t="s">
        <v>431</v>
      </c>
      <c r="D252" s="4" t="s">
        <v>398</v>
      </c>
      <c r="G252" s="73" t="s">
        <v>469</v>
      </c>
      <c r="J252" s="74" t="s">
        <v>521</v>
      </c>
      <c r="N252" s="4" t="s">
        <v>606</v>
      </c>
    </row>
    <row r="253" spans="1:14">
      <c r="A253" s="4" t="s">
        <v>432</v>
      </c>
      <c r="D253" t="s">
        <v>438</v>
      </c>
      <c r="G253" s="73" t="s">
        <v>442</v>
      </c>
      <c r="J253" s="74" t="s">
        <v>390</v>
      </c>
      <c r="N253" s="1" t="s">
        <v>579</v>
      </c>
    </row>
    <row r="254" spans="1:14">
      <c r="A254" t="s">
        <v>413</v>
      </c>
      <c r="D254" t="s">
        <v>439</v>
      </c>
      <c r="G254" s="73" t="s">
        <v>470</v>
      </c>
      <c r="J254" s="74" t="s">
        <v>383</v>
      </c>
      <c r="N254" s="1" t="s">
        <v>594</v>
      </c>
    </row>
    <row r="255" spans="1:14">
      <c r="A255" t="s">
        <v>418</v>
      </c>
      <c r="D255" t="s">
        <v>434</v>
      </c>
      <c r="G255" s="73" t="s">
        <v>471</v>
      </c>
      <c r="J255" s="73" t="s">
        <v>525</v>
      </c>
      <c r="N255" s="4" t="s">
        <v>607</v>
      </c>
    </row>
    <row r="256" spans="1:14">
      <c r="A256" t="s">
        <v>419</v>
      </c>
      <c r="D256" t="s">
        <v>435</v>
      </c>
      <c r="G256" s="73" t="s">
        <v>493</v>
      </c>
      <c r="J256" s="73" t="s">
        <v>534</v>
      </c>
      <c r="N256" s="4" t="s">
        <v>608</v>
      </c>
    </row>
    <row r="257" spans="1:14">
      <c r="A257" t="s">
        <v>420</v>
      </c>
      <c r="D257" t="s">
        <v>442</v>
      </c>
      <c r="G257" s="73" t="s">
        <v>13</v>
      </c>
      <c r="J257" s="73" t="s">
        <v>388</v>
      </c>
      <c r="N257" s="1" t="s">
        <v>590</v>
      </c>
    </row>
    <row r="258" spans="1:14">
      <c r="A258" t="s">
        <v>421</v>
      </c>
      <c r="D258" t="s">
        <v>443</v>
      </c>
      <c r="G258" s="73" t="s">
        <v>473</v>
      </c>
      <c r="J258" s="74" t="s">
        <v>18</v>
      </c>
      <c r="N258" s="1" t="s">
        <v>609</v>
      </c>
    </row>
    <row r="259" spans="1:14">
      <c r="A259" t="s">
        <v>422</v>
      </c>
      <c r="D259" t="s">
        <v>445</v>
      </c>
      <c r="G259" s="73" t="s">
        <v>474</v>
      </c>
      <c r="J259" s="74" t="s">
        <v>539</v>
      </c>
      <c r="N259" s="1" t="s">
        <v>610</v>
      </c>
    </row>
    <row r="260" spans="1:14">
      <c r="A260" t="s">
        <v>423</v>
      </c>
      <c r="D260" t="s">
        <v>446</v>
      </c>
      <c r="G260" s="73" t="s">
        <v>477</v>
      </c>
      <c r="J260" s="74" t="s">
        <v>627</v>
      </c>
      <c r="N260" s="4" t="s">
        <v>611</v>
      </c>
    </row>
    <row r="261" spans="1:14">
      <c r="A261" t="s">
        <v>424</v>
      </c>
      <c r="D261" t="s">
        <v>448</v>
      </c>
      <c r="G261" s="73" t="s">
        <v>478</v>
      </c>
      <c r="J261" s="73" t="s">
        <v>246</v>
      </c>
      <c r="N261" s="1" t="s">
        <v>613</v>
      </c>
    </row>
    <row r="262" spans="1:14">
      <c r="A262" t="s">
        <v>425</v>
      </c>
      <c r="D262" t="s">
        <v>20</v>
      </c>
      <c r="G262" s="73" t="s">
        <v>261</v>
      </c>
      <c r="J262" s="73" t="s">
        <v>503</v>
      </c>
      <c r="N262" s="1" t="s">
        <v>614</v>
      </c>
    </row>
    <row r="263" spans="1:14">
      <c r="A263" t="s">
        <v>426</v>
      </c>
      <c r="D263" t="s">
        <v>449</v>
      </c>
      <c r="G263" s="73" t="s">
        <v>479</v>
      </c>
      <c r="J263" s="73" t="s">
        <v>508</v>
      </c>
      <c r="N263" s="4" t="s">
        <v>615</v>
      </c>
    </row>
    <row r="264" spans="1:14">
      <c r="A264" t="s">
        <v>427</v>
      </c>
      <c r="D264" t="s">
        <v>23</v>
      </c>
      <c r="G264" s="73" t="s">
        <v>480</v>
      </c>
      <c r="J264" s="73" t="s">
        <v>509</v>
      </c>
      <c r="N264" s="4" t="s">
        <v>616</v>
      </c>
    </row>
    <row r="265" spans="1:14">
      <c r="A265" t="s">
        <v>428</v>
      </c>
      <c r="D265" t="s">
        <v>38</v>
      </c>
      <c r="G265" s="73" t="s">
        <v>481</v>
      </c>
      <c r="J265" s="73" t="s">
        <v>510</v>
      </c>
      <c r="N265" s="4" t="s">
        <v>617</v>
      </c>
    </row>
    <row r="266" spans="1:14">
      <c r="A266" t="s">
        <v>429</v>
      </c>
      <c r="D266" t="s">
        <v>452</v>
      </c>
      <c r="G266" s="73" t="s">
        <v>494</v>
      </c>
      <c r="J266" s="73" t="s">
        <v>513</v>
      </c>
      <c r="N266" s="4" t="s">
        <v>618</v>
      </c>
    </row>
    <row r="267" spans="1:14">
      <c r="A267" t="s">
        <v>402</v>
      </c>
      <c r="D267" t="s">
        <v>453</v>
      </c>
      <c r="G267" s="73" t="s">
        <v>482</v>
      </c>
      <c r="J267" s="73" t="s">
        <v>242</v>
      </c>
      <c r="N267" s="4" t="s">
        <v>619</v>
      </c>
    </row>
    <row r="268" spans="1:14">
      <c r="A268" t="s">
        <v>433</v>
      </c>
      <c r="D268" t="s">
        <v>459</v>
      </c>
      <c r="G268" s="73" t="s">
        <v>483</v>
      </c>
      <c r="J268" s="73" t="s">
        <v>44</v>
      </c>
      <c r="N268" s="4" t="s">
        <v>620</v>
      </c>
    </row>
    <row r="269" spans="1:14">
      <c r="A269" t="s">
        <v>412</v>
      </c>
      <c r="D269" t="s">
        <v>454</v>
      </c>
      <c r="G269" s="73" t="s">
        <v>484</v>
      </c>
      <c r="J269" s="73" t="s">
        <v>515</v>
      </c>
      <c r="N269" s="4" t="s">
        <v>623</v>
      </c>
    </row>
    <row r="270" spans="1:14">
      <c r="A270" t="s">
        <v>408</v>
      </c>
      <c r="D270" t="s">
        <v>455</v>
      </c>
      <c r="G270" s="73" t="s">
        <v>485</v>
      </c>
      <c r="J270" s="73" t="s">
        <v>518</v>
      </c>
    </row>
    <row r="271" spans="1:14">
      <c r="A271" t="s">
        <v>536</v>
      </c>
      <c r="C271" s="2"/>
      <c r="D271" t="s">
        <v>537</v>
      </c>
      <c r="G271" s="73" t="s">
        <v>486</v>
      </c>
      <c r="J271" s="73" t="s">
        <v>519</v>
      </c>
    </row>
    <row r="272" spans="1:14">
      <c r="A272" s="4" t="s">
        <v>128</v>
      </c>
      <c r="C272" s="1"/>
      <c r="D272" s="73" t="s">
        <v>391</v>
      </c>
      <c r="G272" s="73" t="s">
        <v>487</v>
      </c>
      <c r="J272" s="73" t="s">
        <v>523</v>
      </c>
    </row>
    <row r="273" spans="1:10">
      <c r="A273" s="4" t="s">
        <v>45</v>
      </c>
      <c r="D273" s="4" t="s">
        <v>26</v>
      </c>
      <c r="G273" s="73" t="s">
        <v>489</v>
      </c>
      <c r="J273" s="73" t="s">
        <v>29</v>
      </c>
    </row>
    <row r="274" spans="1:10">
      <c r="D274" s="4" t="s">
        <v>48</v>
      </c>
      <c r="G274" s="73" t="s">
        <v>496</v>
      </c>
      <c r="J274" s="73" t="s">
        <v>524</v>
      </c>
    </row>
    <row r="275" spans="1:10">
      <c r="D275" s="4" t="s">
        <v>51</v>
      </c>
      <c r="G275" t="s">
        <v>538</v>
      </c>
      <c r="J275" s="73" t="s">
        <v>405</v>
      </c>
    </row>
    <row r="276" spans="1:10">
      <c r="D276" s="4" t="s">
        <v>820</v>
      </c>
      <c r="J276" s="73" t="s">
        <v>522</v>
      </c>
    </row>
    <row r="277" spans="1:10">
      <c r="J277" s="73" t="s">
        <v>234</v>
      </c>
    </row>
    <row r="278" spans="1:10">
      <c r="J278" s="73" t="s">
        <v>238</v>
      </c>
    </row>
    <row r="279" spans="1:10">
      <c r="J279" s="73" t="s">
        <v>526</v>
      </c>
    </row>
    <row r="280" spans="1:10">
      <c r="J280" s="73" t="s">
        <v>527</v>
      </c>
    </row>
    <row r="281" spans="1:10">
      <c r="J281" s="73" t="s">
        <v>528</v>
      </c>
    </row>
    <row r="282" spans="1:10">
      <c r="J282" s="73" t="s">
        <v>249</v>
      </c>
    </row>
    <row r="283" spans="1:10">
      <c r="J283" s="73" t="s">
        <v>529</v>
      </c>
    </row>
    <row r="284" spans="1:10">
      <c r="J284" s="73" t="s">
        <v>31</v>
      </c>
    </row>
    <row r="285" spans="1:10">
      <c r="J285" s="73" t="s">
        <v>530</v>
      </c>
    </row>
    <row r="286" spans="1:10">
      <c r="J286" s="73" t="s">
        <v>359</v>
      </c>
    </row>
    <row r="287" spans="1:10">
      <c r="J287" s="73" t="s">
        <v>531</v>
      </c>
    </row>
    <row r="288" spans="1:10">
      <c r="J288" s="73" t="s">
        <v>532</v>
      </c>
    </row>
    <row r="289" spans="10:10">
      <c r="J289" s="73" t="s">
        <v>533</v>
      </c>
    </row>
    <row r="290" spans="10:10">
      <c r="J290" s="73" t="s">
        <v>25</v>
      </c>
    </row>
    <row r="291" spans="10:10">
      <c r="J291" s="73" t="s">
        <v>543</v>
      </c>
    </row>
    <row r="292" spans="10:10">
      <c r="J292" s="73" t="s">
        <v>559</v>
      </c>
    </row>
    <row r="293" spans="10:10">
      <c r="J293" s="73" t="s">
        <v>612</v>
      </c>
    </row>
    <row r="294" spans="10:10">
      <c r="J294" s="73" t="s">
        <v>761</v>
      </c>
    </row>
  </sheetData>
  <pageMargins left="0.75" right="0.75" top="1" bottom="1" header="0.5" footer="0.5"/>
  <pageSetup orientation="portrait" horizontalDpi="4294967292" verticalDpi="4294967292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44"/>
  <sheetViews>
    <sheetView topLeftCell="A168" workbookViewId="0">
      <selection activeCell="B194" sqref="B194"/>
    </sheetView>
  </sheetViews>
  <sheetFormatPr baseColWidth="10" defaultRowHeight="17" x14ac:dyDescent="0"/>
  <cols>
    <col min="1" max="1" width="11.1640625" style="5" customWidth="1"/>
    <col min="2" max="2" width="45.33203125" style="5" customWidth="1"/>
    <col min="3" max="3" width="25.5" style="5" customWidth="1"/>
    <col min="4" max="5" width="27.1640625" style="5" customWidth="1"/>
    <col min="6" max="6" width="28.5" style="5" customWidth="1"/>
    <col min="7" max="7" width="34.6640625" style="5" customWidth="1"/>
    <col min="8" max="8" width="29.1640625" style="5" customWidth="1"/>
    <col min="9" max="10" width="10.83203125" style="5"/>
    <col min="11" max="11" width="11.1640625" style="5" bestFit="1" customWidth="1"/>
    <col min="12" max="16384" width="10.83203125" style="5"/>
  </cols>
  <sheetData>
    <row r="1" spans="1:12" ht="86" customHeight="1" thickBot="1">
      <c r="A1" s="56"/>
      <c r="B1" s="57"/>
      <c r="C1" s="57" t="s">
        <v>219</v>
      </c>
      <c r="D1" s="58"/>
      <c r="E1" s="58"/>
      <c r="F1" s="59"/>
      <c r="G1" s="59"/>
      <c r="H1" s="59"/>
    </row>
    <row r="2" spans="1:12" ht="20">
      <c r="A2" s="60" t="s">
        <v>179</v>
      </c>
      <c r="B2" s="60" t="s">
        <v>180</v>
      </c>
      <c r="C2" s="61" t="s">
        <v>181</v>
      </c>
      <c r="D2" s="60" t="s">
        <v>182</v>
      </c>
      <c r="E2" s="60" t="s">
        <v>183</v>
      </c>
      <c r="F2" s="60" t="s">
        <v>184</v>
      </c>
      <c r="G2" s="60" t="s">
        <v>185</v>
      </c>
      <c r="H2" s="61" t="s">
        <v>186</v>
      </c>
      <c r="J2" s="15" t="s">
        <v>187</v>
      </c>
      <c r="K2" s="16" t="s">
        <v>188</v>
      </c>
      <c r="L2" s="17" t="s">
        <v>189</v>
      </c>
    </row>
    <row r="3" spans="1:12" ht="18" thickBot="1">
      <c r="A3" s="62">
        <v>1</v>
      </c>
      <c r="B3" s="13" t="s">
        <v>218</v>
      </c>
      <c r="C3" s="14">
        <v>3</v>
      </c>
      <c r="D3" s="14" t="s">
        <v>187</v>
      </c>
      <c r="E3" s="14">
        <v>1932</v>
      </c>
      <c r="F3" s="46">
        <v>41640</v>
      </c>
      <c r="G3" s="14" t="s">
        <v>217</v>
      </c>
      <c r="H3" s="14" t="s">
        <v>216</v>
      </c>
      <c r="J3" s="21">
        <f>COUNTIF(D3:D452,"Yes")</f>
        <v>129</v>
      </c>
      <c r="K3" s="22">
        <f>COUNTIF(D3:D452,"No")</f>
        <v>62</v>
      </c>
      <c r="L3" s="23">
        <f>SUM(J3+K3)</f>
        <v>191</v>
      </c>
    </row>
    <row r="4" spans="1:12" ht="18" thickBot="1">
      <c r="A4" s="63">
        <v>2</v>
      </c>
      <c r="B4" s="19" t="s">
        <v>75</v>
      </c>
      <c r="C4" s="20">
        <v>2.5</v>
      </c>
      <c r="D4" s="20" t="s">
        <v>187</v>
      </c>
      <c r="E4" s="20">
        <v>2013</v>
      </c>
      <c r="F4" s="47">
        <v>41641</v>
      </c>
      <c r="G4" s="20" t="s">
        <v>217</v>
      </c>
      <c r="H4" s="20" t="s">
        <v>216</v>
      </c>
      <c r="J4" s="25">
        <f>(J3/L3)</f>
        <v>0.67539267015706805</v>
      </c>
      <c r="K4" s="26">
        <f>K3/L3</f>
        <v>0.32460732984293195</v>
      </c>
    </row>
    <row r="5" spans="1:12">
      <c r="A5" s="63">
        <v>3</v>
      </c>
      <c r="B5" s="19" t="s">
        <v>220</v>
      </c>
      <c r="C5" s="24">
        <v>2.5</v>
      </c>
      <c r="D5" s="20" t="s">
        <v>187</v>
      </c>
      <c r="E5" s="20">
        <v>2013</v>
      </c>
      <c r="F5" s="47">
        <v>41642</v>
      </c>
      <c r="G5" s="20" t="s">
        <v>217</v>
      </c>
      <c r="H5" s="20" t="s">
        <v>216</v>
      </c>
    </row>
    <row r="6" spans="1:12">
      <c r="A6" s="63">
        <v>4</v>
      </c>
      <c r="B6" s="19" t="s">
        <v>221</v>
      </c>
      <c r="C6" s="20">
        <v>2.5</v>
      </c>
      <c r="D6" s="20" t="s">
        <v>187</v>
      </c>
      <c r="E6" s="20">
        <v>1979</v>
      </c>
      <c r="F6" s="47">
        <v>41642</v>
      </c>
      <c r="G6" s="20" t="s">
        <v>217</v>
      </c>
      <c r="H6" s="20" t="s">
        <v>216</v>
      </c>
      <c r="J6" s="20"/>
      <c r="K6" s="20"/>
    </row>
    <row r="7" spans="1:12">
      <c r="A7" s="63">
        <v>5</v>
      </c>
      <c r="B7" s="19" t="s">
        <v>222</v>
      </c>
      <c r="C7" s="20">
        <v>2.5</v>
      </c>
      <c r="D7" s="20" t="s">
        <v>187</v>
      </c>
      <c r="E7" s="20">
        <v>2013</v>
      </c>
      <c r="F7" s="47">
        <v>41642</v>
      </c>
      <c r="G7" s="20" t="s">
        <v>217</v>
      </c>
      <c r="H7" s="20" t="s">
        <v>216</v>
      </c>
      <c r="J7" s="28"/>
      <c r="K7" s="29" t="s">
        <v>179</v>
      </c>
      <c r="L7" s="29" t="s">
        <v>190</v>
      </c>
    </row>
    <row r="8" spans="1:12">
      <c r="A8" s="63">
        <v>6</v>
      </c>
      <c r="B8" s="19" t="s">
        <v>223</v>
      </c>
      <c r="C8" s="20">
        <v>2</v>
      </c>
      <c r="D8" s="20" t="s">
        <v>187</v>
      </c>
      <c r="E8" s="20">
        <v>1990</v>
      </c>
      <c r="F8" s="47">
        <v>41642</v>
      </c>
      <c r="G8" s="20" t="s">
        <v>217</v>
      </c>
      <c r="H8" s="20" t="s">
        <v>216</v>
      </c>
      <c r="J8" s="29">
        <v>4</v>
      </c>
      <c r="K8" s="22">
        <f>COUNTIF(C3:C452,"4")</f>
        <v>21</v>
      </c>
      <c r="L8" s="30">
        <f t="shared" ref="L8:L14" si="0">(K8/$K$15)</f>
        <v>0.1099476439790576</v>
      </c>
    </row>
    <row r="9" spans="1:12">
      <c r="A9" s="63">
        <v>7</v>
      </c>
      <c r="B9" s="19" t="s">
        <v>40</v>
      </c>
      <c r="C9" s="20">
        <v>3.5</v>
      </c>
      <c r="D9" s="20" t="s">
        <v>188</v>
      </c>
      <c r="E9" s="20">
        <v>2001</v>
      </c>
      <c r="F9" s="47">
        <v>41644</v>
      </c>
      <c r="G9" s="20" t="s">
        <v>217</v>
      </c>
      <c r="H9" s="20" t="s">
        <v>216</v>
      </c>
      <c r="J9" s="29">
        <v>3.5</v>
      </c>
      <c r="K9" s="22">
        <f>COUNTIF(C3:C452,"3.5")</f>
        <v>38</v>
      </c>
      <c r="L9" s="30">
        <f t="shared" si="0"/>
        <v>0.19895287958115182</v>
      </c>
    </row>
    <row r="10" spans="1:12">
      <c r="A10" s="63">
        <v>8</v>
      </c>
      <c r="B10" s="19" t="s">
        <v>224</v>
      </c>
      <c r="C10" s="20">
        <v>3</v>
      </c>
      <c r="D10" s="20" t="s">
        <v>187</v>
      </c>
      <c r="E10" s="20">
        <v>2013</v>
      </c>
      <c r="F10" s="47">
        <v>41645</v>
      </c>
      <c r="G10" s="20" t="s">
        <v>217</v>
      </c>
      <c r="H10" s="20" t="s">
        <v>216</v>
      </c>
      <c r="J10" s="29">
        <v>3</v>
      </c>
      <c r="K10" s="22">
        <f>COUNTIF(C3:C452,"3")</f>
        <v>57</v>
      </c>
      <c r="L10" s="30">
        <f t="shared" si="0"/>
        <v>0.29842931937172773</v>
      </c>
    </row>
    <row r="11" spans="1:12">
      <c r="A11" s="63">
        <v>9</v>
      </c>
      <c r="B11" s="19" t="s">
        <v>225</v>
      </c>
      <c r="C11" s="24">
        <v>1.5</v>
      </c>
      <c r="D11" s="20" t="s">
        <v>187</v>
      </c>
      <c r="E11" s="20">
        <v>2013</v>
      </c>
      <c r="F11" s="47">
        <v>41645</v>
      </c>
      <c r="G11" s="20" t="s">
        <v>217</v>
      </c>
      <c r="H11" s="20" t="s">
        <v>216</v>
      </c>
      <c r="J11" s="29">
        <v>2.5</v>
      </c>
      <c r="K11" s="22">
        <f>COUNTIF(C3:C452,"2.5")</f>
        <v>52</v>
      </c>
      <c r="L11" s="30">
        <f t="shared" si="0"/>
        <v>0.27225130890052357</v>
      </c>
    </row>
    <row r="12" spans="1:12">
      <c r="A12" s="63">
        <v>10</v>
      </c>
      <c r="B12" s="19" t="s">
        <v>163</v>
      </c>
      <c r="C12" s="20">
        <v>2.5</v>
      </c>
      <c r="D12" s="20" t="s">
        <v>187</v>
      </c>
      <c r="E12" s="20">
        <v>1989</v>
      </c>
      <c r="F12" s="47">
        <v>41646</v>
      </c>
      <c r="G12" s="20" t="s">
        <v>217</v>
      </c>
      <c r="H12" s="20" t="s">
        <v>216</v>
      </c>
      <c r="J12" s="29">
        <v>2</v>
      </c>
      <c r="K12" s="22">
        <f>COUNTIF(C3:C452,"2")</f>
        <v>12</v>
      </c>
      <c r="L12" s="30">
        <f t="shared" si="0"/>
        <v>6.2827225130890049E-2</v>
      </c>
    </row>
    <row r="13" spans="1:12">
      <c r="A13" s="63">
        <v>11</v>
      </c>
      <c r="B13" s="19" t="s">
        <v>171</v>
      </c>
      <c r="C13" s="20">
        <v>3.5</v>
      </c>
      <c r="D13" s="20" t="s">
        <v>187</v>
      </c>
      <c r="E13" s="20">
        <v>1947</v>
      </c>
      <c r="F13" s="47">
        <v>41646</v>
      </c>
      <c r="G13" s="20" t="s">
        <v>217</v>
      </c>
      <c r="H13" s="20" t="s">
        <v>216</v>
      </c>
      <c r="J13" s="29">
        <v>1.5</v>
      </c>
      <c r="K13" s="22">
        <f>COUNTIF(C3:C452,"1.5")</f>
        <v>9</v>
      </c>
      <c r="L13" s="30">
        <f t="shared" si="0"/>
        <v>4.712041884816754E-2</v>
      </c>
    </row>
    <row r="14" spans="1:12">
      <c r="A14" s="63">
        <v>12</v>
      </c>
      <c r="B14" s="19" t="s">
        <v>227</v>
      </c>
      <c r="C14" s="20">
        <v>2.5</v>
      </c>
      <c r="D14" s="20" t="s">
        <v>187</v>
      </c>
      <c r="E14" s="20">
        <v>1995</v>
      </c>
      <c r="F14" s="47">
        <v>41648</v>
      </c>
      <c r="G14" s="20" t="s">
        <v>228</v>
      </c>
      <c r="H14" s="20" t="s">
        <v>216</v>
      </c>
      <c r="J14" s="29">
        <v>1</v>
      </c>
      <c r="K14" s="22">
        <f>COUNTIF(C3:C452,"1")</f>
        <v>2</v>
      </c>
      <c r="L14" s="30">
        <f t="shared" si="0"/>
        <v>1.0471204188481676E-2</v>
      </c>
    </row>
    <row r="15" spans="1:12">
      <c r="A15" s="63">
        <v>13</v>
      </c>
      <c r="B15" s="19" t="s">
        <v>230</v>
      </c>
      <c r="C15" s="20">
        <v>2.5</v>
      </c>
      <c r="D15" s="20" t="s">
        <v>187</v>
      </c>
      <c r="E15" s="20">
        <v>2013</v>
      </c>
      <c r="F15" s="47">
        <v>41649</v>
      </c>
      <c r="G15" s="20" t="s">
        <v>231</v>
      </c>
      <c r="H15" s="20" t="s">
        <v>216</v>
      </c>
      <c r="J15" s="29" t="s">
        <v>189</v>
      </c>
      <c r="K15" s="29">
        <f>SUM(K8:K14)</f>
        <v>191</v>
      </c>
      <c r="L15" s="31">
        <f>SUM(L8:L14)</f>
        <v>1</v>
      </c>
    </row>
    <row r="16" spans="1:12">
      <c r="A16" s="63">
        <v>14</v>
      </c>
      <c r="B16" s="19" t="s">
        <v>232</v>
      </c>
      <c r="C16" s="20">
        <v>3</v>
      </c>
      <c r="D16" s="20" t="s">
        <v>187</v>
      </c>
      <c r="E16" s="20">
        <v>2013</v>
      </c>
      <c r="F16" s="47">
        <v>41650</v>
      </c>
      <c r="G16" s="20" t="s">
        <v>217</v>
      </c>
      <c r="H16" s="20" t="s">
        <v>216</v>
      </c>
    </row>
    <row r="17" spans="1:12">
      <c r="A17" s="63">
        <v>15</v>
      </c>
      <c r="B17" s="19" t="s">
        <v>233</v>
      </c>
      <c r="C17" s="20">
        <v>3</v>
      </c>
      <c r="D17" s="20" t="s">
        <v>187</v>
      </c>
      <c r="E17" s="20">
        <v>1942</v>
      </c>
      <c r="F17" s="47">
        <v>41651</v>
      </c>
      <c r="G17" s="20" t="s">
        <v>217</v>
      </c>
      <c r="H17" s="20" t="s">
        <v>216</v>
      </c>
      <c r="J17" s="32"/>
    </row>
    <row r="18" spans="1:12">
      <c r="A18" s="63">
        <v>16</v>
      </c>
      <c r="B18" s="19" t="s">
        <v>13</v>
      </c>
      <c r="C18" s="20">
        <v>3</v>
      </c>
      <c r="D18" s="20" t="s">
        <v>187</v>
      </c>
      <c r="E18" s="20">
        <v>2011</v>
      </c>
      <c r="F18" s="47">
        <v>41653</v>
      </c>
      <c r="G18" s="20" t="s">
        <v>217</v>
      </c>
      <c r="H18" s="20" t="s">
        <v>236</v>
      </c>
      <c r="I18" s="71"/>
      <c r="K18" s="29" t="s">
        <v>179</v>
      </c>
      <c r="L18" s="29" t="s">
        <v>190</v>
      </c>
    </row>
    <row r="19" spans="1:12">
      <c r="A19" s="63">
        <v>17</v>
      </c>
      <c r="B19" s="19" t="s">
        <v>235</v>
      </c>
      <c r="C19" s="20">
        <v>3</v>
      </c>
      <c r="D19" s="20" t="s">
        <v>188</v>
      </c>
      <c r="E19" s="20">
        <v>2013</v>
      </c>
      <c r="F19" s="47">
        <v>41655</v>
      </c>
      <c r="G19" s="20" t="s">
        <v>217</v>
      </c>
      <c r="H19" s="20" t="s">
        <v>236</v>
      </c>
      <c r="J19" s="29" t="s">
        <v>191</v>
      </c>
      <c r="K19" s="22">
        <f>COUNTIF(E$3:E$502,"&gt;=1900")-COUNTIF(E$3:E$502,"&gt;1909")</f>
        <v>0</v>
      </c>
      <c r="L19" s="30">
        <f t="shared" ref="L19:L30" si="1">K19/$K$31</f>
        <v>0</v>
      </c>
    </row>
    <row r="20" spans="1:12">
      <c r="A20" s="63">
        <v>18</v>
      </c>
      <c r="B20" s="19" t="s">
        <v>234</v>
      </c>
      <c r="C20" s="20">
        <v>4</v>
      </c>
      <c r="D20" s="20" t="s">
        <v>187</v>
      </c>
      <c r="E20" s="20">
        <v>2013</v>
      </c>
      <c r="F20" s="47">
        <v>41656</v>
      </c>
      <c r="G20" s="20" t="s">
        <v>217</v>
      </c>
      <c r="H20" s="20" t="s">
        <v>239</v>
      </c>
      <c r="J20" s="29" t="s">
        <v>192</v>
      </c>
      <c r="K20" s="22">
        <f>COUNTIF(E$3:E$502,"&gt;=1910")-COUNTIF(E$3:E$502,"&gt;1919")</f>
        <v>1</v>
      </c>
      <c r="L20" s="33">
        <f t="shared" si="1"/>
        <v>5.235602094240838E-3</v>
      </c>
    </row>
    <row r="21" spans="1:12">
      <c r="A21" s="63">
        <v>19</v>
      </c>
      <c r="B21" s="19" t="s">
        <v>238</v>
      </c>
      <c r="C21" s="20">
        <v>3</v>
      </c>
      <c r="D21" s="20" t="s">
        <v>187</v>
      </c>
      <c r="E21" s="20">
        <v>2013</v>
      </c>
      <c r="F21" s="47">
        <v>41657</v>
      </c>
      <c r="G21" s="20" t="s">
        <v>217</v>
      </c>
      <c r="H21" s="20" t="s">
        <v>240</v>
      </c>
      <c r="J21" s="29" t="s">
        <v>193</v>
      </c>
      <c r="K21" s="22">
        <f>COUNTIF(E$3:E$502,"&gt;=1920")-COUNTIF(E$3:E$502,"&gt;1929")</f>
        <v>2</v>
      </c>
      <c r="L21" s="33">
        <f t="shared" si="1"/>
        <v>1.0471204188481676E-2</v>
      </c>
    </row>
    <row r="22" spans="1:12">
      <c r="A22" s="63">
        <v>20</v>
      </c>
      <c r="B22" s="19" t="s">
        <v>241</v>
      </c>
      <c r="C22" s="20">
        <v>1.5</v>
      </c>
      <c r="D22" s="20" t="s">
        <v>187</v>
      </c>
      <c r="E22" s="20">
        <v>1995</v>
      </c>
      <c r="F22" s="47">
        <v>41657</v>
      </c>
      <c r="G22" s="20" t="s">
        <v>217</v>
      </c>
      <c r="H22" s="20" t="s">
        <v>236</v>
      </c>
      <c r="J22" s="29" t="s">
        <v>194</v>
      </c>
      <c r="K22" s="22">
        <f>COUNTIF(E$3:E$502,"&gt;=1930")-COUNTIF(E$3:E$502,"&gt;1939")</f>
        <v>8</v>
      </c>
      <c r="L22" s="33">
        <f t="shared" si="1"/>
        <v>4.1884816753926704E-2</v>
      </c>
    </row>
    <row r="23" spans="1:12">
      <c r="A23" s="63">
        <v>21</v>
      </c>
      <c r="B23" s="19" t="s">
        <v>242</v>
      </c>
      <c r="C23" s="20">
        <v>3.5</v>
      </c>
      <c r="D23" s="20" t="s">
        <v>187</v>
      </c>
      <c r="E23" s="20">
        <v>2013</v>
      </c>
      <c r="F23" s="47">
        <v>41658</v>
      </c>
      <c r="G23" s="20" t="s">
        <v>217</v>
      </c>
      <c r="H23" s="20" t="s">
        <v>243</v>
      </c>
      <c r="J23" s="29" t="s">
        <v>195</v>
      </c>
      <c r="K23" s="22">
        <f>COUNTIF(E$3:E$502,"&gt;=1940")-COUNTIF(E$3:E$502,"&gt;1949")</f>
        <v>7</v>
      </c>
      <c r="L23" s="33">
        <f t="shared" si="1"/>
        <v>3.6649214659685861E-2</v>
      </c>
    </row>
    <row r="24" spans="1:12">
      <c r="A24" s="63">
        <v>22</v>
      </c>
      <c r="B24" s="19" t="s">
        <v>244</v>
      </c>
      <c r="C24" s="20">
        <v>3.5</v>
      </c>
      <c r="D24" s="20" t="s">
        <v>187</v>
      </c>
      <c r="E24" s="20">
        <v>2012</v>
      </c>
      <c r="F24" s="47">
        <v>41659</v>
      </c>
      <c r="G24" s="20" t="s">
        <v>217</v>
      </c>
      <c r="H24" s="20" t="s">
        <v>236</v>
      </c>
      <c r="J24" s="29" t="s">
        <v>196</v>
      </c>
      <c r="K24" s="22">
        <f>COUNTIF(E$3:E$502,"&gt;=1950")-COUNTIF(E$3:E$502,"&gt;1959")</f>
        <v>17</v>
      </c>
      <c r="L24" s="33">
        <f t="shared" si="1"/>
        <v>8.9005235602094238E-2</v>
      </c>
    </row>
    <row r="25" spans="1:12">
      <c r="A25" s="63">
        <v>23</v>
      </c>
      <c r="B25" s="19" t="s">
        <v>245</v>
      </c>
      <c r="C25" s="20">
        <v>2</v>
      </c>
      <c r="D25" s="20" t="s">
        <v>187</v>
      </c>
      <c r="E25" s="20">
        <v>2013</v>
      </c>
      <c r="F25" s="47">
        <v>41660</v>
      </c>
      <c r="G25" s="20" t="s">
        <v>217</v>
      </c>
      <c r="H25" s="20" t="s">
        <v>236</v>
      </c>
      <c r="J25" s="29" t="s">
        <v>197</v>
      </c>
      <c r="K25" s="22">
        <f>COUNTIF(E$3:E$502,"&gt;=1960")-COUNTIF(E$3:E$502,"&gt;1969")</f>
        <v>13</v>
      </c>
      <c r="L25" s="33">
        <f t="shared" si="1"/>
        <v>6.8062827225130892E-2</v>
      </c>
    </row>
    <row r="26" spans="1:12">
      <c r="A26" s="63">
        <v>24</v>
      </c>
      <c r="B26" s="19" t="s">
        <v>246</v>
      </c>
      <c r="C26" s="20">
        <v>3.5</v>
      </c>
      <c r="D26" s="20" t="s">
        <v>187</v>
      </c>
      <c r="E26" s="20">
        <v>2012</v>
      </c>
      <c r="F26" s="47">
        <v>41661</v>
      </c>
      <c r="G26" s="20" t="s">
        <v>217</v>
      </c>
      <c r="H26" s="20" t="s">
        <v>236</v>
      </c>
      <c r="J26" s="29" t="s">
        <v>198</v>
      </c>
      <c r="K26" s="22">
        <f>COUNTIF(E$3:E$502,"&gt;=1970")-COUNTIF(E$3:E$502,"&gt;1979")</f>
        <v>8</v>
      </c>
      <c r="L26" s="33">
        <f t="shared" si="1"/>
        <v>4.1884816753926704E-2</v>
      </c>
    </row>
    <row r="27" spans="1:12">
      <c r="A27" s="64">
        <v>25</v>
      </c>
      <c r="B27" s="19" t="s">
        <v>247</v>
      </c>
      <c r="C27" s="20">
        <v>3.5</v>
      </c>
      <c r="D27" s="20" t="s">
        <v>188</v>
      </c>
      <c r="E27" s="20">
        <v>1939</v>
      </c>
      <c r="F27" s="47">
        <v>41662</v>
      </c>
      <c r="G27" s="20" t="s">
        <v>217</v>
      </c>
      <c r="H27" s="20" t="s">
        <v>236</v>
      </c>
      <c r="J27" s="29" t="s">
        <v>199</v>
      </c>
      <c r="K27" s="22">
        <f>COUNTIF(E$3:E$502,"&gt;=1980")-COUNTIF(E$3:E$502,"&gt;1989")</f>
        <v>14</v>
      </c>
      <c r="L27" s="33">
        <f t="shared" si="1"/>
        <v>7.3298429319371722E-2</v>
      </c>
    </row>
    <row r="28" spans="1:12">
      <c r="A28" s="63">
        <v>26</v>
      </c>
      <c r="B28" s="19" t="s">
        <v>248</v>
      </c>
      <c r="C28" s="20">
        <v>2.5</v>
      </c>
      <c r="D28" s="20" t="s">
        <v>187</v>
      </c>
      <c r="E28" s="20">
        <v>2013</v>
      </c>
      <c r="F28" s="48">
        <v>41664</v>
      </c>
      <c r="G28" s="20" t="s">
        <v>217</v>
      </c>
      <c r="H28" s="20" t="s">
        <v>239</v>
      </c>
      <c r="J28" s="29" t="s">
        <v>200</v>
      </c>
      <c r="K28" s="22">
        <f>COUNTIF(E$3:E$502,"&gt;=1990")-COUNTIF(E$3:E$502,"&gt;1999")</f>
        <v>18</v>
      </c>
      <c r="L28" s="33">
        <f t="shared" si="1"/>
        <v>9.4240837696335081E-2</v>
      </c>
    </row>
    <row r="29" spans="1:12">
      <c r="A29" s="63">
        <v>27</v>
      </c>
      <c r="B29" s="19" t="s">
        <v>60</v>
      </c>
      <c r="C29" s="20">
        <v>3.5</v>
      </c>
      <c r="D29" s="20" t="s">
        <v>188</v>
      </c>
      <c r="E29" s="20">
        <v>2002</v>
      </c>
      <c r="F29" s="48">
        <v>41665</v>
      </c>
      <c r="G29" s="20" t="s">
        <v>217</v>
      </c>
      <c r="H29" s="20" t="s">
        <v>236</v>
      </c>
      <c r="J29" s="29" t="s">
        <v>201</v>
      </c>
      <c r="K29" s="22">
        <f>COUNTIF(E$3:E$502,"&gt;=2000")-COUNTIF(E$3:E$502,"&gt;2009")</f>
        <v>15</v>
      </c>
      <c r="L29" s="33">
        <f t="shared" si="1"/>
        <v>7.8534031413612565E-2</v>
      </c>
    </row>
    <row r="30" spans="1:12">
      <c r="A30" s="63">
        <v>28</v>
      </c>
      <c r="B30" s="19" t="s">
        <v>250</v>
      </c>
      <c r="C30" s="20">
        <v>3</v>
      </c>
      <c r="D30" s="20" t="s">
        <v>187</v>
      </c>
      <c r="E30" s="20">
        <v>1993</v>
      </c>
      <c r="F30" s="48">
        <v>41666</v>
      </c>
      <c r="G30" s="20" t="s">
        <v>217</v>
      </c>
      <c r="H30" s="20" t="s">
        <v>236</v>
      </c>
      <c r="J30" s="29" t="s">
        <v>202</v>
      </c>
      <c r="K30" s="22">
        <f>COUNTIF(E$3:E$502,"&gt;=2010")-COUNTIF(E$3:E$502,"&gt;2019")</f>
        <v>88</v>
      </c>
      <c r="L30" s="33">
        <f t="shared" si="1"/>
        <v>0.4607329842931937</v>
      </c>
    </row>
    <row r="31" spans="1:12">
      <c r="A31" s="63">
        <v>29</v>
      </c>
      <c r="B31" s="19" t="s">
        <v>251</v>
      </c>
      <c r="C31" s="20">
        <v>3.5</v>
      </c>
      <c r="D31" s="20" t="s">
        <v>188</v>
      </c>
      <c r="E31" s="20">
        <v>1931</v>
      </c>
      <c r="F31" s="48">
        <v>41666</v>
      </c>
      <c r="G31" s="20" t="s">
        <v>217</v>
      </c>
      <c r="H31" s="20" t="s">
        <v>236</v>
      </c>
      <c r="J31" s="29" t="s">
        <v>189</v>
      </c>
      <c r="K31" s="29">
        <f>SUM(K19:K30)</f>
        <v>191</v>
      </c>
      <c r="L31" s="31">
        <f>SUM(L19:L30)</f>
        <v>1</v>
      </c>
    </row>
    <row r="32" spans="1:12">
      <c r="A32" s="63">
        <v>30</v>
      </c>
      <c r="B32" s="19" t="s">
        <v>254</v>
      </c>
      <c r="C32" s="20">
        <v>2.5</v>
      </c>
      <c r="D32" s="20" t="s">
        <v>187</v>
      </c>
      <c r="E32" s="20">
        <v>2001</v>
      </c>
      <c r="F32" s="48">
        <v>41667</v>
      </c>
      <c r="G32" s="20" t="s">
        <v>217</v>
      </c>
      <c r="H32" s="20" t="s">
        <v>236</v>
      </c>
    </row>
    <row r="33" spans="1:12">
      <c r="A33" s="63">
        <v>31</v>
      </c>
      <c r="B33" s="19" t="s">
        <v>249</v>
      </c>
      <c r="C33" s="20">
        <v>3</v>
      </c>
      <c r="D33" s="20" t="s">
        <v>187</v>
      </c>
      <c r="E33" s="20">
        <v>2013</v>
      </c>
      <c r="F33" s="48">
        <v>41668</v>
      </c>
      <c r="G33" s="20" t="s">
        <v>217</v>
      </c>
      <c r="H33" s="20" t="s">
        <v>236</v>
      </c>
      <c r="J33" s="32"/>
    </row>
    <row r="34" spans="1:12">
      <c r="A34" s="63">
        <v>32</v>
      </c>
      <c r="B34" s="66" t="s">
        <v>255</v>
      </c>
      <c r="C34" s="67">
        <v>2.5</v>
      </c>
      <c r="D34" s="67" t="s">
        <v>187</v>
      </c>
      <c r="E34" s="67">
        <v>1919</v>
      </c>
      <c r="F34" s="68">
        <v>41670</v>
      </c>
      <c r="G34" s="67" t="s">
        <v>217</v>
      </c>
      <c r="H34" s="67" t="s">
        <v>236</v>
      </c>
      <c r="K34" s="34" t="s">
        <v>179</v>
      </c>
      <c r="L34" s="34" t="s">
        <v>190</v>
      </c>
    </row>
    <row r="35" spans="1:12">
      <c r="A35" s="63">
        <v>33</v>
      </c>
      <c r="B35" s="19" t="s">
        <v>258</v>
      </c>
      <c r="C35" s="20">
        <v>2.5</v>
      </c>
      <c r="D35" s="20" t="s">
        <v>187</v>
      </c>
      <c r="E35" s="20">
        <v>1960</v>
      </c>
      <c r="F35" s="48">
        <v>41671</v>
      </c>
      <c r="G35" s="20" t="s">
        <v>217</v>
      </c>
      <c r="H35" s="20" t="s">
        <v>236</v>
      </c>
      <c r="J35" s="29" t="s">
        <v>203</v>
      </c>
      <c r="K35" s="22">
        <f>COUNTIF(F$3:F$452,"&gt;=1/1/2014")-COUNTIF(F$3:F$452,"&gt;1/31/2014")</f>
        <v>32</v>
      </c>
      <c r="L35" s="30">
        <f t="shared" ref="L35:L46" si="2">K35/$K$47</f>
        <v>0.1702127659574468</v>
      </c>
    </row>
    <row r="36" spans="1:12">
      <c r="A36" s="63">
        <v>34</v>
      </c>
      <c r="B36" s="19" t="s">
        <v>257</v>
      </c>
      <c r="C36" s="20">
        <v>2.5</v>
      </c>
      <c r="D36" s="20" t="s">
        <v>188</v>
      </c>
      <c r="E36" s="20">
        <v>1948</v>
      </c>
      <c r="F36" s="48">
        <v>41672</v>
      </c>
      <c r="G36" s="20" t="s">
        <v>217</v>
      </c>
      <c r="H36" s="20" t="s">
        <v>236</v>
      </c>
      <c r="J36" s="29" t="s">
        <v>204</v>
      </c>
      <c r="K36" s="22">
        <f>COUNTIF(F$3:F$452,"&gt;=2/1/2014")-COUNTIF(F$3:F$452,"&gt;2/27/2014")</f>
        <v>21</v>
      </c>
      <c r="L36" s="30">
        <f t="shared" si="2"/>
        <v>0.11170212765957446</v>
      </c>
    </row>
    <row r="37" spans="1:12">
      <c r="A37" s="63">
        <v>35</v>
      </c>
      <c r="B37" s="19" t="s">
        <v>259</v>
      </c>
      <c r="C37" s="20">
        <v>2.5</v>
      </c>
      <c r="D37" s="20" t="s">
        <v>187</v>
      </c>
      <c r="E37" s="20">
        <v>2012</v>
      </c>
      <c r="F37" s="48">
        <v>41674</v>
      </c>
      <c r="G37" s="20" t="s">
        <v>217</v>
      </c>
      <c r="H37" s="20" t="s">
        <v>236</v>
      </c>
      <c r="J37" s="29" t="s">
        <v>205</v>
      </c>
      <c r="K37" s="22">
        <f>COUNTIF(F$3:F$402,"&gt;=3/1/2014")-COUNTIF(F$3:F$402,"&gt;3/31/2014")</f>
        <v>18</v>
      </c>
      <c r="L37" s="30">
        <f t="shared" si="2"/>
        <v>9.5744680851063829E-2</v>
      </c>
    </row>
    <row r="38" spans="1:12">
      <c r="A38" s="63">
        <v>36</v>
      </c>
      <c r="B38" s="19" t="s">
        <v>260</v>
      </c>
      <c r="C38" s="20">
        <v>3.5</v>
      </c>
      <c r="D38" s="20" t="s">
        <v>188</v>
      </c>
      <c r="E38" s="20">
        <v>1985</v>
      </c>
      <c r="F38" s="48">
        <v>41675</v>
      </c>
      <c r="G38" s="20" t="s">
        <v>217</v>
      </c>
      <c r="H38" s="20" t="s">
        <v>236</v>
      </c>
      <c r="J38" s="29" t="s">
        <v>206</v>
      </c>
      <c r="K38" s="22">
        <f>COUNTIF(F$3:F$402,"&gt;=4/1/2014")-COUNTIF(F$3:F$402,"&gt;4/30/2014")</f>
        <v>20</v>
      </c>
      <c r="L38" s="30">
        <f t="shared" si="2"/>
        <v>0.10638297872340426</v>
      </c>
    </row>
    <row r="39" spans="1:12">
      <c r="A39" s="63">
        <v>37</v>
      </c>
      <c r="B39" s="19" t="s">
        <v>261</v>
      </c>
      <c r="C39" s="20">
        <v>3.5</v>
      </c>
      <c r="D39" s="20" t="s">
        <v>188</v>
      </c>
      <c r="E39" s="20">
        <v>2012</v>
      </c>
      <c r="F39" s="48">
        <v>41677</v>
      </c>
      <c r="G39" s="20" t="s">
        <v>217</v>
      </c>
      <c r="H39" s="20" t="s">
        <v>236</v>
      </c>
      <c r="J39" s="29" t="s">
        <v>207</v>
      </c>
      <c r="K39" s="22">
        <f>COUNTIF(F$3:F$402,"&gt;=5/1/2014")-COUNTIF(F$3:F$402,"&gt;5/31/2014")</f>
        <v>17</v>
      </c>
      <c r="L39" s="30">
        <f t="shared" si="2"/>
        <v>9.0425531914893623E-2</v>
      </c>
    </row>
    <row r="40" spans="1:12">
      <c r="A40" s="63">
        <v>38</v>
      </c>
      <c r="B40" s="19" t="s">
        <v>278</v>
      </c>
      <c r="C40" s="20">
        <v>3</v>
      </c>
      <c r="D40" s="20" t="s">
        <v>188</v>
      </c>
      <c r="E40" s="20">
        <v>1990</v>
      </c>
      <c r="F40" s="48">
        <v>41678</v>
      </c>
      <c r="G40" s="20" t="s">
        <v>217</v>
      </c>
      <c r="H40" s="20" t="s">
        <v>236</v>
      </c>
      <c r="J40" s="29" t="s">
        <v>208</v>
      </c>
      <c r="K40" s="22">
        <f>COUNTIF(F$3:F$402,"&gt;=6/1/2014")-COUNTIF(F$3:F$402,"&gt;6/30/2014")</f>
        <v>20</v>
      </c>
      <c r="L40" s="30">
        <f t="shared" si="2"/>
        <v>0.10638297872340426</v>
      </c>
    </row>
    <row r="41" spans="1:12">
      <c r="A41" s="63">
        <v>39</v>
      </c>
      <c r="B41" s="19" t="s">
        <v>327</v>
      </c>
      <c r="C41" s="20">
        <v>3</v>
      </c>
      <c r="D41" s="20" t="s">
        <v>187</v>
      </c>
      <c r="E41" s="20">
        <v>2014</v>
      </c>
      <c r="F41" s="48">
        <v>41679</v>
      </c>
      <c r="G41" s="20" t="s">
        <v>217</v>
      </c>
      <c r="H41" s="20" t="s">
        <v>239</v>
      </c>
      <c r="J41" s="29" t="s">
        <v>209</v>
      </c>
      <c r="K41" s="22">
        <f>COUNTIF(F$3:F$402,"&gt;=7/1/2014")-COUNTIF(F$3:F$402,"&gt;7/31/2014")</f>
        <v>28</v>
      </c>
      <c r="L41" s="30">
        <f t="shared" si="2"/>
        <v>0.14893617021276595</v>
      </c>
    </row>
    <row r="42" spans="1:12">
      <c r="A42" s="63">
        <v>40</v>
      </c>
      <c r="B42" s="19" t="s">
        <v>279</v>
      </c>
      <c r="C42" s="20">
        <v>4</v>
      </c>
      <c r="D42" s="20" t="s">
        <v>187</v>
      </c>
      <c r="E42" s="20">
        <v>1939</v>
      </c>
      <c r="F42" s="48">
        <v>41680</v>
      </c>
      <c r="G42" s="20" t="s">
        <v>217</v>
      </c>
      <c r="H42" s="20" t="s">
        <v>236</v>
      </c>
      <c r="J42" s="29" t="s">
        <v>210</v>
      </c>
      <c r="K42" s="22">
        <f>COUNTIF(F$3:F$402,"&gt;=8/1/2014")-COUNTIF(F$3:F$402,"&gt;8/31/2014")</f>
        <v>24</v>
      </c>
      <c r="L42" s="30">
        <f t="shared" si="2"/>
        <v>0.1276595744680851</v>
      </c>
    </row>
    <row r="43" spans="1:12">
      <c r="A43" s="63">
        <v>41</v>
      </c>
      <c r="B43" s="19" t="s">
        <v>328</v>
      </c>
      <c r="C43" s="20">
        <v>4</v>
      </c>
      <c r="D43" s="20" t="s">
        <v>188</v>
      </c>
      <c r="E43" s="20">
        <v>1942</v>
      </c>
      <c r="F43" s="48">
        <v>41681</v>
      </c>
      <c r="G43" s="20" t="s">
        <v>217</v>
      </c>
      <c r="H43" s="20" t="s">
        <v>240</v>
      </c>
      <c r="J43" s="29" t="s">
        <v>211</v>
      </c>
      <c r="K43" s="22">
        <f>COUNTIF(F$3:F$402,"&gt;=9/1/2014")-COUNTIF(F$3:F$402,"&gt;9/30/2014")</f>
        <v>8</v>
      </c>
      <c r="L43" s="30">
        <f t="shared" si="2"/>
        <v>4.2553191489361701E-2</v>
      </c>
    </row>
    <row r="44" spans="1:12">
      <c r="A44" s="63">
        <v>42</v>
      </c>
      <c r="B44" s="19" t="s">
        <v>329</v>
      </c>
      <c r="C44" s="20">
        <v>2</v>
      </c>
      <c r="D44" s="20" t="s">
        <v>187</v>
      </c>
      <c r="E44" s="20">
        <v>1979</v>
      </c>
      <c r="F44" s="48">
        <v>41684</v>
      </c>
      <c r="G44" s="20" t="s">
        <v>217</v>
      </c>
      <c r="H44" s="20" t="s">
        <v>236</v>
      </c>
      <c r="J44" s="29" t="s">
        <v>212</v>
      </c>
      <c r="K44" s="22">
        <f>COUNTIF(F$3:F$402,"&gt;=10/1/2014")-COUNTIF(F$3:F$402,"&gt;10/31/2014")</f>
        <v>0</v>
      </c>
      <c r="L44" s="30">
        <f t="shared" si="2"/>
        <v>0</v>
      </c>
    </row>
    <row r="45" spans="1:12">
      <c r="A45" s="63">
        <v>43</v>
      </c>
      <c r="B45" s="19" t="s">
        <v>330</v>
      </c>
      <c r="C45" s="20">
        <v>3.5</v>
      </c>
      <c r="D45" s="20" t="s">
        <v>187</v>
      </c>
      <c r="E45" s="20">
        <v>2010</v>
      </c>
      <c r="F45" s="48">
        <v>41685</v>
      </c>
      <c r="G45" s="20" t="s">
        <v>217</v>
      </c>
      <c r="H45" s="20" t="s">
        <v>236</v>
      </c>
      <c r="J45" s="29" t="s">
        <v>213</v>
      </c>
      <c r="K45" s="22">
        <f>COUNTIF(F$3:F$402,"&gt;=11/1/2014")-COUNTIF(F$3:F$402,"&gt;11/30/2014")</f>
        <v>0</v>
      </c>
      <c r="L45" s="30">
        <f t="shared" si="2"/>
        <v>0</v>
      </c>
    </row>
    <row r="46" spans="1:12">
      <c r="A46" s="63">
        <v>44</v>
      </c>
      <c r="B46" s="19" t="s">
        <v>358</v>
      </c>
      <c r="C46" s="20">
        <v>3</v>
      </c>
      <c r="D46" s="20" t="s">
        <v>187</v>
      </c>
      <c r="E46" s="20">
        <v>2001</v>
      </c>
      <c r="F46" s="48">
        <v>41686</v>
      </c>
      <c r="G46" s="20" t="s">
        <v>217</v>
      </c>
      <c r="H46" s="20" t="s">
        <v>236</v>
      </c>
      <c r="J46" s="29" t="s">
        <v>214</v>
      </c>
      <c r="K46" s="22">
        <f>COUNTIF(F$3:F$452,"&gt;=12/1/2014")-COUNTIF(F$3:F$452,"&gt;12/31/2014")</f>
        <v>0</v>
      </c>
      <c r="L46" s="30">
        <f t="shared" si="2"/>
        <v>0</v>
      </c>
    </row>
    <row r="47" spans="1:12">
      <c r="A47" s="63">
        <v>45</v>
      </c>
      <c r="B47" s="19" t="s">
        <v>362</v>
      </c>
      <c r="C47" s="20">
        <v>3.5</v>
      </c>
      <c r="D47" s="20" t="s">
        <v>188</v>
      </c>
      <c r="E47" s="20">
        <v>1948</v>
      </c>
      <c r="F47" s="48">
        <v>41686</v>
      </c>
      <c r="G47" s="20" t="s">
        <v>217</v>
      </c>
      <c r="H47" s="20" t="s">
        <v>236</v>
      </c>
      <c r="J47" s="29" t="s">
        <v>189</v>
      </c>
      <c r="K47" s="29">
        <f>SUM(K35:K46)</f>
        <v>188</v>
      </c>
      <c r="L47" s="35">
        <f>SUM(L35:L46)</f>
        <v>0.99999999999999989</v>
      </c>
    </row>
    <row r="48" spans="1:12">
      <c r="A48" s="63">
        <v>46</v>
      </c>
      <c r="B48" s="19" t="s">
        <v>62</v>
      </c>
      <c r="C48" s="20">
        <v>3</v>
      </c>
      <c r="D48" s="20" t="s">
        <v>188</v>
      </c>
      <c r="E48" s="20">
        <v>2005</v>
      </c>
      <c r="F48" s="48">
        <v>41687</v>
      </c>
      <c r="G48" s="20" t="s">
        <v>217</v>
      </c>
      <c r="H48" s="20" t="s">
        <v>236</v>
      </c>
    </row>
    <row r="49" spans="1:12">
      <c r="A49" s="64">
        <v>47</v>
      </c>
      <c r="B49" s="19" t="s">
        <v>363</v>
      </c>
      <c r="C49" s="20">
        <v>4</v>
      </c>
      <c r="D49" s="20" t="s">
        <v>187</v>
      </c>
      <c r="E49" s="20">
        <v>1956</v>
      </c>
      <c r="F49" s="48">
        <v>41688</v>
      </c>
      <c r="G49" s="20" t="s">
        <v>217</v>
      </c>
      <c r="H49" s="20" t="s">
        <v>236</v>
      </c>
      <c r="L49" s="20"/>
    </row>
    <row r="50" spans="1:12">
      <c r="A50" s="64">
        <v>48</v>
      </c>
      <c r="B50" s="19" t="s">
        <v>139</v>
      </c>
      <c r="C50" s="20">
        <v>2.5</v>
      </c>
      <c r="D50" s="20" t="s">
        <v>187</v>
      </c>
      <c r="E50" s="20">
        <v>1934</v>
      </c>
      <c r="F50" s="48">
        <v>41689</v>
      </c>
      <c r="G50" s="20" t="s">
        <v>217</v>
      </c>
      <c r="H50" s="20" t="s">
        <v>236</v>
      </c>
      <c r="K50" s="34" t="s">
        <v>256</v>
      </c>
      <c r="L50" s="20"/>
    </row>
    <row r="51" spans="1:12">
      <c r="A51" s="64">
        <v>49</v>
      </c>
      <c r="B51" s="19" t="s">
        <v>368</v>
      </c>
      <c r="C51" s="20">
        <v>4</v>
      </c>
      <c r="D51" s="37" t="s">
        <v>188</v>
      </c>
      <c r="E51" s="37">
        <v>1962</v>
      </c>
      <c r="F51" s="48">
        <v>41690</v>
      </c>
      <c r="G51" s="20" t="s">
        <v>217</v>
      </c>
      <c r="H51" s="20" t="s">
        <v>243</v>
      </c>
      <c r="J51" s="29" t="s">
        <v>203</v>
      </c>
      <c r="K51" s="70">
        <f>AVERAGE(C3:C34)</f>
        <v>2.84375</v>
      </c>
      <c r="L51" s="20"/>
    </row>
    <row r="52" spans="1:12">
      <c r="A52" s="64">
        <v>50</v>
      </c>
      <c r="B52" s="19" t="s">
        <v>15</v>
      </c>
      <c r="C52" s="20">
        <v>2.5</v>
      </c>
      <c r="D52" s="20" t="s">
        <v>187</v>
      </c>
      <c r="E52" s="20">
        <v>2004</v>
      </c>
      <c r="F52" s="48">
        <v>41692</v>
      </c>
      <c r="G52" s="20" t="s">
        <v>217</v>
      </c>
      <c r="H52" s="20" t="s">
        <v>236</v>
      </c>
      <c r="I52" s="20"/>
      <c r="J52" s="29" t="s">
        <v>204</v>
      </c>
      <c r="K52" s="70">
        <f>AVERAGE(C35:C55)</f>
        <v>3.1190476190476191</v>
      </c>
      <c r="L52" s="20"/>
    </row>
    <row r="53" spans="1:12">
      <c r="A53" s="64">
        <v>51</v>
      </c>
      <c r="B53" s="19" t="s">
        <v>8</v>
      </c>
      <c r="C53" s="20">
        <v>3</v>
      </c>
      <c r="D53" s="37" t="s">
        <v>187</v>
      </c>
      <c r="E53" s="37">
        <v>1924</v>
      </c>
      <c r="F53" s="48">
        <v>41693</v>
      </c>
      <c r="G53" s="20" t="s">
        <v>217</v>
      </c>
      <c r="H53" s="20" t="s">
        <v>236</v>
      </c>
      <c r="I53" s="20"/>
      <c r="J53" s="29" t="s">
        <v>205</v>
      </c>
      <c r="K53" s="70">
        <f>AVERAGE(C56:C73)</f>
        <v>3.0555555555555554</v>
      </c>
      <c r="L53" s="20"/>
    </row>
    <row r="54" spans="1:12">
      <c r="A54" s="64">
        <v>52</v>
      </c>
      <c r="B54" s="19" t="s">
        <v>110</v>
      </c>
      <c r="C54" s="20">
        <v>3</v>
      </c>
      <c r="D54" s="20" t="s">
        <v>187</v>
      </c>
      <c r="E54" s="20">
        <v>1963</v>
      </c>
      <c r="F54" s="48">
        <v>41693</v>
      </c>
      <c r="G54" s="20" t="s">
        <v>217</v>
      </c>
      <c r="H54" s="20" t="s">
        <v>236</v>
      </c>
      <c r="I54" s="20"/>
      <c r="J54" s="29" t="s">
        <v>206</v>
      </c>
      <c r="K54" s="70">
        <f>AVERAGE(C74:C93)</f>
        <v>2.95</v>
      </c>
      <c r="L54" s="20"/>
    </row>
    <row r="55" spans="1:12">
      <c r="A55" s="64">
        <v>53</v>
      </c>
      <c r="B55" s="66" t="s">
        <v>382</v>
      </c>
      <c r="C55" s="67">
        <v>3</v>
      </c>
      <c r="D55" s="67" t="s">
        <v>188</v>
      </c>
      <c r="E55" s="67">
        <v>2009</v>
      </c>
      <c r="F55" s="68">
        <v>41694</v>
      </c>
      <c r="G55" s="67" t="s">
        <v>217</v>
      </c>
      <c r="H55" s="67" t="s">
        <v>236</v>
      </c>
      <c r="I55" s="20"/>
      <c r="J55" s="29" t="s">
        <v>207</v>
      </c>
      <c r="K55" s="70">
        <f>AVERAGE(C94:C110)</f>
        <v>3.0588235294117645</v>
      </c>
      <c r="L55" s="20"/>
    </row>
    <row r="56" spans="1:12">
      <c r="A56" s="64">
        <v>54</v>
      </c>
      <c r="B56" s="19" t="s">
        <v>5</v>
      </c>
      <c r="C56" s="20">
        <v>2.5</v>
      </c>
      <c r="D56" s="20" t="s">
        <v>187</v>
      </c>
      <c r="E56" s="20">
        <v>1956</v>
      </c>
      <c r="F56" s="48">
        <v>41704</v>
      </c>
      <c r="G56" s="20" t="s">
        <v>217</v>
      </c>
      <c r="H56" s="20" t="s">
        <v>236</v>
      </c>
      <c r="I56" s="20"/>
      <c r="J56" s="29" t="s">
        <v>208</v>
      </c>
      <c r="K56" s="70">
        <f>AVERAGE(C111:C130)</f>
        <v>2.7250000000000001</v>
      </c>
      <c r="L56" s="20"/>
    </row>
    <row r="57" spans="1:12">
      <c r="A57" s="64">
        <v>55</v>
      </c>
      <c r="B57" s="19" t="s">
        <v>401</v>
      </c>
      <c r="C57" s="20">
        <v>2.5</v>
      </c>
      <c r="D57" s="20" t="s">
        <v>188</v>
      </c>
      <c r="E57" s="20">
        <v>1984</v>
      </c>
      <c r="F57" s="48">
        <v>41705</v>
      </c>
      <c r="G57" s="20" t="s">
        <v>217</v>
      </c>
      <c r="H57" s="20" t="s">
        <v>236</v>
      </c>
      <c r="I57" s="20"/>
      <c r="J57" s="29" t="s">
        <v>209</v>
      </c>
      <c r="K57" s="70">
        <f>AVERAGE(C131:C159)</f>
        <v>2.5517241379310347</v>
      </c>
      <c r="L57" s="20"/>
    </row>
    <row r="58" spans="1:12">
      <c r="A58" s="64">
        <v>56</v>
      </c>
      <c r="B58" s="19" t="s">
        <v>405</v>
      </c>
      <c r="C58" s="20">
        <v>3</v>
      </c>
      <c r="D58" s="37" t="s">
        <v>187</v>
      </c>
      <c r="E58" s="37">
        <v>2013</v>
      </c>
      <c r="F58" s="48">
        <v>41706</v>
      </c>
      <c r="G58" s="20" t="s">
        <v>217</v>
      </c>
      <c r="H58" s="20" t="s">
        <v>236</v>
      </c>
      <c r="I58" s="20"/>
      <c r="J58" s="29" t="s">
        <v>210</v>
      </c>
      <c r="K58" s="70">
        <f>AVERAGE(C160:C185)</f>
        <v>3.1153846153846154</v>
      </c>
      <c r="L58" s="20"/>
    </row>
    <row r="59" spans="1:12">
      <c r="A59" s="64">
        <v>57</v>
      </c>
      <c r="B59" s="19" t="s">
        <v>68</v>
      </c>
      <c r="C59" s="24">
        <v>2.5</v>
      </c>
      <c r="D59" s="20" t="s">
        <v>187</v>
      </c>
      <c r="E59" s="20">
        <v>1953</v>
      </c>
      <c r="F59" s="48">
        <v>41706</v>
      </c>
      <c r="G59" s="20" t="s">
        <v>217</v>
      </c>
      <c r="H59" s="20" t="s">
        <v>236</v>
      </c>
      <c r="I59" s="20"/>
      <c r="J59" s="29" t="s">
        <v>211</v>
      </c>
      <c r="K59" s="69"/>
      <c r="L59" s="20"/>
    </row>
    <row r="60" spans="1:12">
      <c r="A60" s="64">
        <v>58</v>
      </c>
      <c r="B60" s="19" t="s">
        <v>407</v>
      </c>
      <c r="C60" s="20">
        <v>3</v>
      </c>
      <c r="D60" s="37" t="s">
        <v>187</v>
      </c>
      <c r="E60" s="37">
        <v>1960</v>
      </c>
      <c r="F60" s="48">
        <v>41707</v>
      </c>
      <c r="G60" s="20" t="s">
        <v>217</v>
      </c>
      <c r="H60" s="20" t="s">
        <v>236</v>
      </c>
      <c r="I60" s="20"/>
      <c r="J60" s="29" t="s">
        <v>212</v>
      </c>
      <c r="K60" s="69"/>
      <c r="L60" s="20"/>
    </row>
    <row r="61" spans="1:12">
      <c r="A61" s="64">
        <v>59</v>
      </c>
      <c r="B61" s="19" t="s">
        <v>143</v>
      </c>
      <c r="C61" s="20">
        <v>3.5</v>
      </c>
      <c r="D61" s="37" t="s">
        <v>187</v>
      </c>
      <c r="E61" s="37">
        <v>1937</v>
      </c>
      <c r="F61" s="48">
        <v>41708</v>
      </c>
      <c r="G61" s="20" t="s">
        <v>217</v>
      </c>
      <c r="H61" s="20" t="s">
        <v>236</v>
      </c>
      <c r="I61" s="20"/>
      <c r="J61" s="29" t="s">
        <v>213</v>
      </c>
      <c r="K61" s="69"/>
      <c r="L61" s="20"/>
    </row>
    <row r="62" spans="1:12">
      <c r="A62" s="64">
        <v>60</v>
      </c>
      <c r="B62" s="19" t="s">
        <v>410</v>
      </c>
      <c r="C62" s="20">
        <v>3.5</v>
      </c>
      <c r="D62" s="20" t="s">
        <v>188</v>
      </c>
      <c r="E62" s="20">
        <v>1998</v>
      </c>
      <c r="F62" s="48">
        <v>41714</v>
      </c>
      <c r="G62" s="20" t="s">
        <v>217</v>
      </c>
      <c r="H62" s="20" t="s">
        <v>236</v>
      </c>
      <c r="I62" s="20"/>
      <c r="J62" s="29" t="s">
        <v>214</v>
      </c>
      <c r="K62" s="69"/>
      <c r="L62" s="20"/>
    </row>
    <row r="63" spans="1:12">
      <c r="A63" s="64">
        <v>61</v>
      </c>
      <c r="B63" s="19" t="s">
        <v>528</v>
      </c>
      <c r="C63" s="20">
        <v>3</v>
      </c>
      <c r="D63" s="20" t="s">
        <v>187</v>
      </c>
      <c r="E63" s="20">
        <v>2013</v>
      </c>
      <c r="F63" s="48">
        <v>41715</v>
      </c>
      <c r="G63" s="20" t="s">
        <v>217</v>
      </c>
      <c r="H63" s="20" t="s">
        <v>236</v>
      </c>
      <c r="I63" s="20"/>
      <c r="J63" s="29" t="s">
        <v>189</v>
      </c>
      <c r="K63" s="69"/>
      <c r="L63" s="20"/>
    </row>
    <row r="64" spans="1:12">
      <c r="A64" s="64">
        <v>62</v>
      </c>
      <c r="B64" s="19" t="s">
        <v>540</v>
      </c>
      <c r="C64" s="20">
        <v>3.5</v>
      </c>
      <c r="D64" s="37" t="s">
        <v>187</v>
      </c>
      <c r="E64" s="37">
        <v>2012</v>
      </c>
      <c r="F64" s="48">
        <v>41717</v>
      </c>
      <c r="G64" s="20" t="s">
        <v>217</v>
      </c>
      <c r="H64" s="20" t="s">
        <v>236</v>
      </c>
      <c r="I64" s="20"/>
    </row>
    <row r="65" spans="1:9">
      <c r="A65" s="64">
        <v>63</v>
      </c>
      <c r="B65" s="19" t="s">
        <v>542</v>
      </c>
      <c r="C65" s="20">
        <v>3</v>
      </c>
      <c r="D65" s="20" t="s">
        <v>187</v>
      </c>
      <c r="E65" s="20">
        <v>1951</v>
      </c>
      <c r="F65" s="48">
        <v>41718</v>
      </c>
      <c r="G65" s="20" t="s">
        <v>217</v>
      </c>
      <c r="H65" s="20" t="s">
        <v>236</v>
      </c>
      <c r="I65" s="20"/>
    </row>
    <row r="66" spans="1:9">
      <c r="A66" s="64">
        <v>64</v>
      </c>
      <c r="B66" s="19" t="s">
        <v>543</v>
      </c>
      <c r="C66" s="20">
        <v>3</v>
      </c>
      <c r="D66" s="37" t="s">
        <v>187</v>
      </c>
      <c r="E66" s="37">
        <v>2013</v>
      </c>
      <c r="F66" s="48">
        <v>41720</v>
      </c>
      <c r="G66" s="20" t="s">
        <v>217</v>
      </c>
      <c r="H66" s="20" t="s">
        <v>236</v>
      </c>
    </row>
    <row r="67" spans="1:9">
      <c r="A67" s="64">
        <v>65</v>
      </c>
      <c r="B67" s="19" t="s">
        <v>544</v>
      </c>
      <c r="C67" s="20">
        <v>3</v>
      </c>
      <c r="D67" s="20" t="s">
        <v>187</v>
      </c>
      <c r="E67" s="20">
        <v>2014</v>
      </c>
      <c r="F67" s="48">
        <v>41720</v>
      </c>
      <c r="G67" s="20" t="s">
        <v>217</v>
      </c>
      <c r="H67" s="20" t="s">
        <v>239</v>
      </c>
    </row>
    <row r="68" spans="1:9">
      <c r="A68" s="64">
        <v>66</v>
      </c>
      <c r="B68" s="19" t="s">
        <v>546</v>
      </c>
      <c r="C68" s="20">
        <v>4</v>
      </c>
      <c r="D68" s="20" t="s">
        <v>187</v>
      </c>
      <c r="E68" s="20">
        <v>2014</v>
      </c>
      <c r="F68" s="48">
        <v>41721</v>
      </c>
      <c r="G68" s="20" t="s">
        <v>217</v>
      </c>
      <c r="H68" s="20" t="s">
        <v>239</v>
      </c>
    </row>
    <row r="69" spans="1:9">
      <c r="A69" s="64">
        <v>67</v>
      </c>
      <c r="B69" s="19" t="s">
        <v>545</v>
      </c>
      <c r="C69" s="20">
        <v>3</v>
      </c>
      <c r="D69" s="37" t="s">
        <v>187</v>
      </c>
      <c r="E69" s="37">
        <v>1995</v>
      </c>
      <c r="F69" s="48">
        <v>41721</v>
      </c>
      <c r="G69" s="20" t="s">
        <v>217</v>
      </c>
      <c r="H69" s="20" t="s">
        <v>236</v>
      </c>
      <c r="I69" s="39"/>
    </row>
    <row r="70" spans="1:9">
      <c r="A70" s="64">
        <v>68</v>
      </c>
      <c r="B70" s="19" t="s">
        <v>408</v>
      </c>
      <c r="C70" s="20">
        <v>3.5</v>
      </c>
      <c r="D70" s="20" t="s">
        <v>188</v>
      </c>
      <c r="E70" s="20">
        <v>2010</v>
      </c>
      <c r="F70" s="48">
        <v>41721</v>
      </c>
      <c r="G70" s="20" t="s">
        <v>217</v>
      </c>
      <c r="H70" s="20" t="s">
        <v>236</v>
      </c>
    </row>
    <row r="71" spans="1:9">
      <c r="A71" s="64">
        <v>69</v>
      </c>
      <c r="B71" s="19" t="s">
        <v>547</v>
      </c>
      <c r="C71" s="20">
        <v>3.5</v>
      </c>
      <c r="D71" s="20" t="s">
        <v>187</v>
      </c>
      <c r="E71" s="36">
        <v>1953</v>
      </c>
      <c r="F71" s="48">
        <v>41726</v>
      </c>
      <c r="G71" s="20" t="s">
        <v>217</v>
      </c>
      <c r="H71" s="20" t="s">
        <v>236</v>
      </c>
    </row>
    <row r="72" spans="1:9">
      <c r="A72" s="64">
        <v>70</v>
      </c>
      <c r="B72" s="19" t="s">
        <v>548</v>
      </c>
      <c r="C72" s="20">
        <v>2</v>
      </c>
      <c r="D72" s="20" t="s">
        <v>187</v>
      </c>
      <c r="E72" s="20">
        <v>2012</v>
      </c>
      <c r="F72" s="48">
        <v>41727</v>
      </c>
      <c r="G72" s="20" t="s">
        <v>217</v>
      </c>
      <c r="H72" s="20" t="s">
        <v>236</v>
      </c>
    </row>
    <row r="73" spans="1:9">
      <c r="A73" s="64">
        <v>71</v>
      </c>
      <c r="B73" s="19" t="s">
        <v>549</v>
      </c>
      <c r="C73" s="67">
        <v>3</v>
      </c>
      <c r="D73" s="20" t="s">
        <v>187</v>
      </c>
      <c r="E73" s="20">
        <v>2013</v>
      </c>
      <c r="F73" s="48">
        <v>41728</v>
      </c>
      <c r="G73" s="20" t="s">
        <v>217</v>
      </c>
      <c r="H73" s="20" t="s">
        <v>550</v>
      </c>
    </row>
    <row r="74" spans="1:9">
      <c r="A74" s="64">
        <v>72</v>
      </c>
      <c r="B74" s="13" t="s">
        <v>393</v>
      </c>
      <c r="C74" s="14">
        <v>1.5</v>
      </c>
      <c r="D74" s="14" t="s">
        <v>187</v>
      </c>
      <c r="E74" s="14">
        <v>2012</v>
      </c>
      <c r="F74" s="75">
        <v>41734</v>
      </c>
      <c r="G74" s="14" t="s">
        <v>217</v>
      </c>
      <c r="H74" s="14" t="s">
        <v>216</v>
      </c>
    </row>
    <row r="75" spans="1:9">
      <c r="A75" s="64">
        <v>73</v>
      </c>
      <c r="B75" s="19" t="s">
        <v>491</v>
      </c>
      <c r="C75" s="20">
        <v>3.5</v>
      </c>
      <c r="D75" s="20" t="s">
        <v>187</v>
      </c>
      <c r="E75" s="20">
        <v>2011</v>
      </c>
      <c r="F75" s="48">
        <v>41734</v>
      </c>
      <c r="G75" s="20" t="s">
        <v>217</v>
      </c>
      <c r="H75" s="20" t="s">
        <v>216</v>
      </c>
    </row>
    <row r="76" spans="1:9">
      <c r="A76" s="64">
        <v>74</v>
      </c>
      <c r="B76" s="19" t="s">
        <v>511</v>
      </c>
      <c r="C76" s="20">
        <v>3</v>
      </c>
      <c r="D76" s="20" t="s">
        <v>187</v>
      </c>
      <c r="E76" s="20">
        <v>2012</v>
      </c>
      <c r="F76" s="48">
        <v>41734</v>
      </c>
      <c r="G76" s="20" t="s">
        <v>217</v>
      </c>
      <c r="H76" s="20" t="s">
        <v>216</v>
      </c>
    </row>
    <row r="77" spans="1:9">
      <c r="A77" s="64">
        <v>75</v>
      </c>
      <c r="B77" s="19" t="s">
        <v>553</v>
      </c>
      <c r="C77" s="20">
        <v>2.5</v>
      </c>
      <c r="D77" s="20" t="s">
        <v>188</v>
      </c>
      <c r="E77" s="20">
        <v>1984</v>
      </c>
      <c r="F77" s="48">
        <v>41735</v>
      </c>
      <c r="G77" s="20" t="s">
        <v>228</v>
      </c>
      <c r="H77" s="20" t="s">
        <v>216</v>
      </c>
    </row>
    <row r="78" spans="1:9">
      <c r="A78" s="64">
        <v>76</v>
      </c>
      <c r="B78" s="19" t="s">
        <v>551</v>
      </c>
      <c r="C78" s="20">
        <v>2.5</v>
      </c>
      <c r="D78" s="20" t="s">
        <v>187</v>
      </c>
      <c r="E78" s="20">
        <v>1987</v>
      </c>
      <c r="F78" s="48">
        <v>41737</v>
      </c>
      <c r="G78" s="20" t="s">
        <v>217</v>
      </c>
      <c r="H78" s="20" t="s">
        <v>550</v>
      </c>
    </row>
    <row r="79" spans="1:9">
      <c r="A79" s="64">
        <v>77</v>
      </c>
      <c r="B79" s="19" t="s">
        <v>552</v>
      </c>
      <c r="C79" s="20">
        <v>2.5</v>
      </c>
      <c r="D79" s="20" t="s">
        <v>187</v>
      </c>
      <c r="E79" s="20">
        <v>1959</v>
      </c>
      <c r="F79" s="48">
        <v>41739</v>
      </c>
      <c r="G79" s="20" t="s">
        <v>217</v>
      </c>
      <c r="H79" s="20" t="s">
        <v>236</v>
      </c>
    </row>
    <row r="80" spans="1:9">
      <c r="A80" s="64">
        <v>78</v>
      </c>
      <c r="B80" s="19" t="s">
        <v>84</v>
      </c>
      <c r="C80" s="20">
        <v>3</v>
      </c>
      <c r="D80" s="20" t="s">
        <v>187</v>
      </c>
      <c r="E80" s="20">
        <v>1986</v>
      </c>
      <c r="F80" s="48">
        <v>41741</v>
      </c>
      <c r="G80" s="20" t="s">
        <v>217</v>
      </c>
      <c r="H80" s="20" t="s">
        <v>236</v>
      </c>
    </row>
    <row r="81" spans="1:9">
      <c r="A81" s="64">
        <v>79</v>
      </c>
      <c r="B81" s="19" t="s">
        <v>554</v>
      </c>
      <c r="C81" s="20">
        <v>3</v>
      </c>
      <c r="D81" s="20" t="s">
        <v>187</v>
      </c>
      <c r="E81" s="20">
        <v>2014</v>
      </c>
      <c r="F81" s="48">
        <v>41741</v>
      </c>
      <c r="G81" s="20" t="s">
        <v>217</v>
      </c>
      <c r="H81" s="20" t="s">
        <v>239</v>
      </c>
    </row>
    <row r="82" spans="1:9">
      <c r="A82" s="64">
        <v>80</v>
      </c>
      <c r="B82" s="19" t="s">
        <v>555</v>
      </c>
      <c r="C82" s="20">
        <v>3</v>
      </c>
      <c r="D82" s="20" t="s">
        <v>187</v>
      </c>
      <c r="E82" s="20">
        <v>2014</v>
      </c>
      <c r="F82" s="48">
        <v>41741</v>
      </c>
      <c r="G82" s="20" t="s">
        <v>217</v>
      </c>
      <c r="H82" s="20" t="s">
        <v>239</v>
      </c>
    </row>
    <row r="83" spans="1:9">
      <c r="A83" s="64">
        <v>81</v>
      </c>
      <c r="B83" s="19" t="s">
        <v>500</v>
      </c>
      <c r="C83" s="20">
        <v>3.5</v>
      </c>
      <c r="D83" s="20" t="s">
        <v>187</v>
      </c>
      <c r="E83" s="20">
        <v>2013</v>
      </c>
      <c r="F83" s="48">
        <v>41742</v>
      </c>
      <c r="G83" s="20" t="s">
        <v>217</v>
      </c>
      <c r="H83" s="20" t="s">
        <v>236</v>
      </c>
    </row>
    <row r="84" spans="1:9">
      <c r="A84" s="64">
        <v>82</v>
      </c>
      <c r="B84" s="19" t="s">
        <v>556</v>
      </c>
      <c r="C84" s="20">
        <v>3.5</v>
      </c>
      <c r="D84" s="20" t="s">
        <v>188</v>
      </c>
      <c r="E84" s="20">
        <v>1996</v>
      </c>
      <c r="F84" s="48">
        <v>41743</v>
      </c>
      <c r="G84" s="20" t="s">
        <v>217</v>
      </c>
      <c r="H84" s="20" t="s">
        <v>236</v>
      </c>
    </row>
    <row r="85" spans="1:9">
      <c r="A85" s="64">
        <v>83</v>
      </c>
      <c r="B85" s="19" t="s">
        <v>159</v>
      </c>
      <c r="C85" s="20">
        <v>3</v>
      </c>
      <c r="D85" s="20" t="s">
        <v>188</v>
      </c>
      <c r="E85" s="20">
        <v>1998</v>
      </c>
      <c r="F85" s="48">
        <v>41744</v>
      </c>
      <c r="G85" s="20" t="s">
        <v>217</v>
      </c>
      <c r="H85" s="20" t="s">
        <v>236</v>
      </c>
    </row>
    <row r="86" spans="1:9">
      <c r="A86" s="64">
        <v>84</v>
      </c>
      <c r="B86" s="19" t="s">
        <v>557</v>
      </c>
      <c r="C86" s="24">
        <v>3</v>
      </c>
      <c r="D86" s="20" t="s">
        <v>188</v>
      </c>
      <c r="E86" s="20">
        <v>2013</v>
      </c>
      <c r="F86" s="48">
        <v>41746</v>
      </c>
      <c r="G86" s="20" t="s">
        <v>217</v>
      </c>
      <c r="H86" s="20" t="s">
        <v>236</v>
      </c>
    </row>
    <row r="87" spans="1:9">
      <c r="A87" s="64">
        <v>85</v>
      </c>
      <c r="B87" s="19" t="s">
        <v>391</v>
      </c>
      <c r="C87" s="20">
        <v>3</v>
      </c>
      <c r="D87" s="20" t="s">
        <v>187</v>
      </c>
      <c r="E87" s="20">
        <v>2011</v>
      </c>
      <c r="F87" s="48">
        <v>41747</v>
      </c>
      <c r="G87" s="42" t="s">
        <v>217</v>
      </c>
      <c r="H87" s="42" t="s">
        <v>236</v>
      </c>
    </row>
    <row r="88" spans="1:9">
      <c r="A88" s="64">
        <v>86</v>
      </c>
      <c r="B88" s="19" t="s">
        <v>525</v>
      </c>
      <c r="C88" s="20">
        <v>3</v>
      </c>
      <c r="D88" s="20" t="s">
        <v>187</v>
      </c>
      <c r="E88" s="20">
        <v>2013</v>
      </c>
      <c r="F88" s="48">
        <v>41752</v>
      </c>
      <c r="G88" s="42" t="s">
        <v>217</v>
      </c>
      <c r="H88" s="42" t="s">
        <v>236</v>
      </c>
    </row>
    <row r="89" spans="1:9">
      <c r="A89" s="64">
        <v>87</v>
      </c>
      <c r="B89" s="19" t="s">
        <v>559</v>
      </c>
      <c r="C89" s="20">
        <v>3.5</v>
      </c>
      <c r="D89" s="20" t="s">
        <v>187</v>
      </c>
      <c r="E89" s="20">
        <v>2013</v>
      </c>
      <c r="F89" s="48">
        <v>41754</v>
      </c>
      <c r="G89" s="42" t="s">
        <v>217</v>
      </c>
      <c r="H89" s="42" t="s">
        <v>236</v>
      </c>
    </row>
    <row r="90" spans="1:9">
      <c r="A90" s="64">
        <v>88</v>
      </c>
      <c r="B90" s="19" t="s">
        <v>560</v>
      </c>
      <c r="C90" s="20">
        <v>2.5</v>
      </c>
      <c r="D90" s="20" t="s">
        <v>187</v>
      </c>
      <c r="E90" s="20">
        <v>2013</v>
      </c>
      <c r="F90" s="48">
        <v>41755</v>
      </c>
      <c r="G90" s="42" t="s">
        <v>217</v>
      </c>
      <c r="H90" s="42" t="s">
        <v>236</v>
      </c>
    </row>
    <row r="91" spans="1:9">
      <c r="A91" s="64">
        <v>89</v>
      </c>
      <c r="B91" s="19" t="s">
        <v>252</v>
      </c>
      <c r="C91" s="20">
        <v>3</v>
      </c>
      <c r="D91" s="20" t="s">
        <v>187</v>
      </c>
      <c r="E91" s="20">
        <v>1946</v>
      </c>
      <c r="F91" s="48">
        <v>41756</v>
      </c>
      <c r="G91" s="42" t="s">
        <v>217</v>
      </c>
      <c r="H91" s="42" t="s">
        <v>236</v>
      </c>
      <c r="I91" s="32"/>
    </row>
    <row r="92" spans="1:9">
      <c r="A92" s="64">
        <v>90</v>
      </c>
      <c r="B92" s="19" t="s">
        <v>562</v>
      </c>
      <c r="C92" s="20">
        <v>2.5</v>
      </c>
      <c r="D92" s="20" t="s">
        <v>187</v>
      </c>
      <c r="E92" s="20">
        <v>1954</v>
      </c>
      <c r="F92" s="48">
        <v>41758</v>
      </c>
      <c r="G92" s="42" t="s">
        <v>217</v>
      </c>
      <c r="H92" s="42" t="s">
        <v>236</v>
      </c>
    </row>
    <row r="93" spans="1:9">
      <c r="A93" s="64">
        <v>91</v>
      </c>
      <c r="B93" s="19" t="s">
        <v>563</v>
      </c>
      <c r="C93" s="20">
        <v>4</v>
      </c>
      <c r="D93" s="20" t="s">
        <v>188</v>
      </c>
      <c r="E93" s="20">
        <v>1957</v>
      </c>
      <c r="F93" s="48">
        <v>41759</v>
      </c>
      <c r="G93" s="42" t="s">
        <v>217</v>
      </c>
      <c r="H93" s="42" t="s">
        <v>236</v>
      </c>
    </row>
    <row r="94" spans="1:9">
      <c r="A94" s="64">
        <v>92</v>
      </c>
      <c r="B94" s="13" t="s">
        <v>564</v>
      </c>
      <c r="C94" s="14">
        <v>3.5</v>
      </c>
      <c r="D94" s="14" t="s">
        <v>188</v>
      </c>
      <c r="E94" s="14">
        <v>1977</v>
      </c>
      <c r="F94" s="75">
        <v>41761</v>
      </c>
      <c r="G94" s="76" t="s">
        <v>217</v>
      </c>
      <c r="H94" s="76" t="s">
        <v>236</v>
      </c>
    </row>
    <row r="95" spans="1:9">
      <c r="A95" s="64">
        <v>93</v>
      </c>
      <c r="B95" s="19" t="s">
        <v>565</v>
      </c>
      <c r="C95" s="20">
        <v>3</v>
      </c>
      <c r="D95" s="20" t="s">
        <v>188</v>
      </c>
      <c r="E95" s="20">
        <v>2012</v>
      </c>
      <c r="F95" s="48">
        <v>41762</v>
      </c>
      <c r="G95" s="20" t="s">
        <v>228</v>
      </c>
      <c r="H95" s="20" t="s">
        <v>236</v>
      </c>
    </row>
    <row r="96" spans="1:9">
      <c r="A96" s="64">
        <v>94</v>
      </c>
      <c r="B96" s="19" t="s">
        <v>566</v>
      </c>
      <c r="C96" s="20">
        <v>3</v>
      </c>
      <c r="D96" s="20" t="s">
        <v>187</v>
      </c>
      <c r="E96" s="20">
        <v>2014</v>
      </c>
      <c r="F96" s="48">
        <v>41763</v>
      </c>
      <c r="G96" s="20" t="s">
        <v>228</v>
      </c>
      <c r="H96" s="20" t="s">
        <v>239</v>
      </c>
    </row>
    <row r="97" spans="1:9">
      <c r="A97" s="64">
        <v>95</v>
      </c>
      <c r="B97" s="19" t="s">
        <v>238</v>
      </c>
      <c r="C97" s="20">
        <v>3.5</v>
      </c>
      <c r="D97" s="20" t="s">
        <v>188</v>
      </c>
      <c r="E97" s="20">
        <v>2013</v>
      </c>
      <c r="F97" s="48">
        <v>41765</v>
      </c>
      <c r="G97" s="20" t="s">
        <v>228</v>
      </c>
      <c r="H97" s="20" t="s">
        <v>236</v>
      </c>
    </row>
    <row r="98" spans="1:9">
      <c r="A98" s="64">
        <v>96</v>
      </c>
      <c r="B98" s="19" t="s">
        <v>567</v>
      </c>
      <c r="C98" s="20">
        <v>3</v>
      </c>
      <c r="D98" s="20" t="s">
        <v>188</v>
      </c>
      <c r="E98" s="20">
        <v>1986</v>
      </c>
      <c r="F98" s="48">
        <v>41767</v>
      </c>
      <c r="G98" s="20" t="s">
        <v>228</v>
      </c>
      <c r="H98" s="20" t="s">
        <v>236</v>
      </c>
    </row>
    <row r="99" spans="1:9">
      <c r="A99" s="64">
        <v>97</v>
      </c>
      <c r="B99" s="19" t="s">
        <v>568</v>
      </c>
      <c r="C99" s="20">
        <v>3</v>
      </c>
      <c r="D99" s="20" t="s">
        <v>187</v>
      </c>
      <c r="E99" s="20">
        <v>2007</v>
      </c>
      <c r="F99" s="48">
        <v>41768</v>
      </c>
      <c r="G99" s="20" t="s">
        <v>217</v>
      </c>
      <c r="H99" s="20" t="s">
        <v>236</v>
      </c>
    </row>
    <row r="100" spans="1:9">
      <c r="A100" s="64">
        <v>98</v>
      </c>
      <c r="B100" s="19" t="s">
        <v>569</v>
      </c>
      <c r="C100" s="20">
        <v>3.5</v>
      </c>
      <c r="D100" s="20" t="s">
        <v>187</v>
      </c>
      <c r="E100" s="20">
        <v>1962</v>
      </c>
      <c r="F100" s="48">
        <v>41769</v>
      </c>
      <c r="G100" s="20" t="s">
        <v>217</v>
      </c>
      <c r="H100" s="20" t="s">
        <v>236</v>
      </c>
    </row>
    <row r="101" spans="1:9">
      <c r="A101" s="64">
        <v>99</v>
      </c>
      <c r="B101" s="19" t="s">
        <v>570</v>
      </c>
      <c r="C101" s="20">
        <v>2</v>
      </c>
      <c r="D101" s="20" t="s">
        <v>187</v>
      </c>
      <c r="E101" s="20">
        <v>2013</v>
      </c>
      <c r="F101" s="48">
        <v>41770</v>
      </c>
      <c r="G101" s="20" t="s">
        <v>228</v>
      </c>
      <c r="H101" s="20" t="s">
        <v>236</v>
      </c>
    </row>
    <row r="102" spans="1:9">
      <c r="A102" s="64">
        <v>100</v>
      </c>
      <c r="B102" s="40" t="s">
        <v>426</v>
      </c>
      <c r="C102" s="20">
        <v>4</v>
      </c>
      <c r="D102" s="20" t="s">
        <v>188</v>
      </c>
      <c r="E102" s="20">
        <v>2010</v>
      </c>
      <c r="F102" s="48">
        <v>41773</v>
      </c>
      <c r="G102" s="20" t="s">
        <v>228</v>
      </c>
      <c r="H102" s="20" t="s">
        <v>236</v>
      </c>
      <c r="I102" s="39"/>
    </row>
    <row r="103" spans="1:9">
      <c r="A103" s="65">
        <v>101</v>
      </c>
      <c r="B103" s="19" t="s">
        <v>123</v>
      </c>
      <c r="C103" s="20">
        <v>2</v>
      </c>
      <c r="D103" s="20" t="s">
        <v>187</v>
      </c>
      <c r="E103" s="20">
        <v>2014</v>
      </c>
      <c r="F103" s="48">
        <v>41775</v>
      </c>
      <c r="G103" s="20" t="s">
        <v>571</v>
      </c>
      <c r="H103" s="20" t="s">
        <v>239</v>
      </c>
    </row>
    <row r="104" spans="1:9">
      <c r="A104" s="64">
        <v>102</v>
      </c>
      <c r="B104" s="19" t="s">
        <v>561</v>
      </c>
      <c r="C104" s="20">
        <v>3.5</v>
      </c>
      <c r="D104" s="20" t="s">
        <v>188</v>
      </c>
      <c r="E104" s="20">
        <v>1955</v>
      </c>
      <c r="F104" s="48">
        <v>41777</v>
      </c>
      <c r="G104" s="20" t="s">
        <v>217</v>
      </c>
      <c r="H104" s="20" t="s">
        <v>236</v>
      </c>
    </row>
    <row r="105" spans="1:9">
      <c r="A105" s="64">
        <v>103</v>
      </c>
      <c r="B105" s="19" t="s">
        <v>575</v>
      </c>
      <c r="C105" s="20">
        <v>4</v>
      </c>
      <c r="D105" s="20" t="s">
        <v>188</v>
      </c>
      <c r="E105" s="20">
        <v>1957</v>
      </c>
      <c r="F105" s="48">
        <v>41778</v>
      </c>
      <c r="G105" s="20" t="s">
        <v>217</v>
      </c>
      <c r="H105" s="20" t="s">
        <v>236</v>
      </c>
    </row>
    <row r="106" spans="1:9">
      <c r="A106" s="64">
        <v>104</v>
      </c>
      <c r="B106" s="19" t="s">
        <v>577</v>
      </c>
      <c r="C106" s="20">
        <v>3</v>
      </c>
      <c r="D106" s="20" t="s">
        <v>188</v>
      </c>
      <c r="E106" s="20">
        <v>2011</v>
      </c>
      <c r="F106" s="48">
        <v>41783</v>
      </c>
      <c r="G106" s="20" t="s">
        <v>228</v>
      </c>
      <c r="H106" s="20" t="s">
        <v>236</v>
      </c>
    </row>
    <row r="107" spans="1:9">
      <c r="A107" s="64">
        <v>105</v>
      </c>
      <c r="B107" s="19" t="s">
        <v>578</v>
      </c>
      <c r="C107" s="20">
        <v>3</v>
      </c>
      <c r="D107" s="20" t="s">
        <v>187</v>
      </c>
      <c r="E107" s="20">
        <v>2014</v>
      </c>
      <c r="F107" s="48">
        <v>41784</v>
      </c>
      <c r="G107" s="20" t="s">
        <v>580</v>
      </c>
      <c r="H107" s="20" t="s">
        <v>361</v>
      </c>
    </row>
    <row r="108" spans="1:9">
      <c r="A108" s="64">
        <v>106</v>
      </c>
      <c r="B108" s="19" t="s">
        <v>581</v>
      </c>
      <c r="C108" s="20">
        <v>3</v>
      </c>
      <c r="D108" s="20" t="s">
        <v>187</v>
      </c>
      <c r="E108" s="20">
        <v>2013</v>
      </c>
      <c r="F108" s="48">
        <v>41785</v>
      </c>
      <c r="G108" s="20" t="s">
        <v>217</v>
      </c>
      <c r="H108" s="20" t="s">
        <v>216</v>
      </c>
    </row>
    <row r="109" spans="1:9">
      <c r="A109" s="64">
        <v>107</v>
      </c>
      <c r="B109" s="19" t="s">
        <v>579</v>
      </c>
      <c r="C109" s="20">
        <v>2.5</v>
      </c>
      <c r="D109" s="20" t="s">
        <v>187</v>
      </c>
      <c r="E109" s="20">
        <v>2014</v>
      </c>
      <c r="F109" s="48">
        <v>41787</v>
      </c>
      <c r="G109" s="20" t="s">
        <v>217</v>
      </c>
      <c r="H109" s="20" t="s">
        <v>236</v>
      </c>
    </row>
    <row r="110" spans="1:9">
      <c r="A110" s="64">
        <v>108</v>
      </c>
      <c r="B110" s="66" t="s">
        <v>585</v>
      </c>
      <c r="C110" s="80">
        <v>2.5</v>
      </c>
      <c r="D110" s="67" t="s">
        <v>188</v>
      </c>
      <c r="E110" s="67">
        <v>1999</v>
      </c>
      <c r="F110" s="68">
        <v>41790</v>
      </c>
      <c r="G110" s="67" t="s">
        <v>217</v>
      </c>
      <c r="H110" s="67" t="s">
        <v>236</v>
      </c>
    </row>
    <row r="111" spans="1:9">
      <c r="A111" s="64">
        <v>109</v>
      </c>
      <c r="B111" s="19" t="s">
        <v>587</v>
      </c>
      <c r="C111" s="20">
        <v>2.5</v>
      </c>
      <c r="D111" s="20" t="s">
        <v>188</v>
      </c>
      <c r="E111" s="20">
        <v>1996</v>
      </c>
      <c r="F111" s="48">
        <v>41791</v>
      </c>
      <c r="G111" s="20" t="s">
        <v>217</v>
      </c>
      <c r="H111" s="20" t="s">
        <v>236</v>
      </c>
    </row>
    <row r="112" spans="1:9">
      <c r="A112" s="64">
        <v>110</v>
      </c>
      <c r="B112" s="19" t="s">
        <v>64</v>
      </c>
      <c r="C112" s="24">
        <v>3.5</v>
      </c>
      <c r="D112" s="20" t="s">
        <v>188</v>
      </c>
      <c r="E112" s="20">
        <v>1983</v>
      </c>
      <c r="F112" s="48">
        <v>41792</v>
      </c>
      <c r="G112" s="20" t="s">
        <v>217</v>
      </c>
      <c r="H112" s="20" t="s">
        <v>236</v>
      </c>
    </row>
    <row r="113" spans="1:9">
      <c r="A113" s="64">
        <v>111</v>
      </c>
      <c r="B113" s="19" t="s">
        <v>588</v>
      </c>
      <c r="C113" s="20">
        <v>2</v>
      </c>
      <c r="D113" s="20" t="s">
        <v>187</v>
      </c>
      <c r="E113" s="20">
        <v>1960</v>
      </c>
      <c r="F113" s="48">
        <v>41793</v>
      </c>
      <c r="G113" s="20" t="s">
        <v>217</v>
      </c>
      <c r="H113" s="20" t="s">
        <v>236</v>
      </c>
      <c r="I113" s="39"/>
    </row>
    <row r="114" spans="1:9">
      <c r="A114" s="64">
        <v>112</v>
      </c>
      <c r="B114" s="19" t="s">
        <v>158</v>
      </c>
      <c r="C114" s="20">
        <v>2.5</v>
      </c>
      <c r="D114" s="20" t="s">
        <v>187</v>
      </c>
      <c r="E114" s="20">
        <v>1960</v>
      </c>
      <c r="F114" s="48">
        <v>41794</v>
      </c>
      <c r="G114" s="20" t="s">
        <v>217</v>
      </c>
      <c r="H114" s="20" t="s">
        <v>236</v>
      </c>
    </row>
    <row r="115" spans="1:9">
      <c r="A115" s="64">
        <v>113</v>
      </c>
      <c r="B115" s="19" t="s">
        <v>590</v>
      </c>
      <c r="C115" s="20">
        <v>3</v>
      </c>
      <c r="D115" s="20" t="s">
        <v>187</v>
      </c>
      <c r="E115" s="20">
        <v>2014</v>
      </c>
      <c r="F115" s="48">
        <v>41796</v>
      </c>
      <c r="G115" s="20" t="s">
        <v>592</v>
      </c>
      <c r="H115" s="20" t="s">
        <v>239</v>
      </c>
    </row>
    <row r="116" spans="1:9">
      <c r="A116" s="64">
        <v>114</v>
      </c>
      <c r="B116" s="19" t="s">
        <v>591</v>
      </c>
      <c r="C116" s="20">
        <v>3</v>
      </c>
      <c r="D116" s="20" t="s">
        <v>188</v>
      </c>
      <c r="E116" s="20">
        <v>1998</v>
      </c>
      <c r="F116" s="48">
        <v>41797</v>
      </c>
      <c r="G116" s="20" t="s">
        <v>217</v>
      </c>
      <c r="H116" s="20" t="s">
        <v>236</v>
      </c>
    </row>
    <row r="117" spans="1:9">
      <c r="A117" s="64">
        <v>115</v>
      </c>
      <c r="B117" s="19" t="s">
        <v>594</v>
      </c>
      <c r="C117" s="20">
        <v>3.5</v>
      </c>
      <c r="D117" s="20" t="s">
        <v>187</v>
      </c>
      <c r="E117" s="20">
        <v>2014</v>
      </c>
      <c r="F117" s="48">
        <v>41798</v>
      </c>
      <c r="G117" s="20" t="s">
        <v>217</v>
      </c>
      <c r="H117" s="20" t="s">
        <v>236</v>
      </c>
    </row>
    <row r="118" spans="1:9">
      <c r="A118" s="64">
        <v>116</v>
      </c>
      <c r="B118" s="19" t="s">
        <v>384</v>
      </c>
      <c r="C118" s="20">
        <v>2.5</v>
      </c>
      <c r="D118" s="20" t="s">
        <v>187</v>
      </c>
      <c r="E118" s="20">
        <v>2013</v>
      </c>
      <c r="F118" s="48">
        <v>41799</v>
      </c>
      <c r="G118" s="20" t="s">
        <v>217</v>
      </c>
      <c r="H118" s="20" t="s">
        <v>236</v>
      </c>
    </row>
    <row r="119" spans="1:9">
      <c r="A119" s="64">
        <v>117</v>
      </c>
      <c r="B119" s="19" t="s">
        <v>621</v>
      </c>
      <c r="C119" s="20">
        <v>2.5</v>
      </c>
      <c r="D119" s="20" t="s">
        <v>187</v>
      </c>
      <c r="E119" s="20">
        <v>1962</v>
      </c>
      <c r="F119" s="48">
        <v>41802</v>
      </c>
      <c r="G119" s="20" t="s">
        <v>217</v>
      </c>
      <c r="H119" s="20" t="s">
        <v>236</v>
      </c>
    </row>
    <row r="120" spans="1:9">
      <c r="A120" s="64">
        <v>118</v>
      </c>
      <c r="B120" s="19" t="s">
        <v>510</v>
      </c>
      <c r="C120" s="20">
        <v>3.5</v>
      </c>
      <c r="D120" s="20" t="s">
        <v>188</v>
      </c>
      <c r="E120" s="20">
        <v>2013</v>
      </c>
      <c r="F120" s="48">
        <v>41804</v>
      </c>
      <c r="G120" s="20" t="s">
        <v>217</v>
      </c>
      <c r="H120" s="20" t="s">
        <v>236</v>
      </c>
    </row>
    <row r="121" spans="1:9">
      <c r="A121" s="64">
        <v>119</v>
      </c>
      <c r="B121" s="19" t="s">
        <v>610</v>
      </c>
      <c r="C121" s="20">
        <v>2.5</v>
      </c>
      <c r="D121" s="20" t="s">
        <v>187</v>
      </c>
      <c r="E121" s="20">
        <v>2014</v>
      </c>
      <c r="F121" s="48">
        <v>41804</v>
      </c>
      <c r="G121" s="20" t="s">
        <v>592</v>
      </c>
      <c r="H121" s="20" t="s">
        <v>239</v>
      </c>
    </row>
    <row r="122" spans="1:9">
      <c r="A122" s="64">
        <v>120</v>
      </c>
      <c r="B122" s="19" t="s">
        <v>624</v>
      </c>
      <c r="C122" s="20">
        <v>2.5</v>
      </c>
      <c r="D122" s="20" t="s">
        <v>187</v>
      </c>
      <c r="E122" s="20">
        <v>2013</v>
      </c>
      <c r="F122" s="48">
        <v>41812</v>
      </c>
      <c r="G122" s="20" t="s">
        <v>217</v>
      </c>
      <c r="H122" s="20" t="s">
        <v>236</v>
      </c>
      <c r="I122" s="39"/>
    </row>
    <row r="123" spans="1:9">
      <c r="A123" s="64">
        <v>121</v>
      </c>
      <c r="B123" s="19" t="s">
        <v>507</v>
      </c>
      <c r="C123" s="20">
        <v>2.5</v>
      </c>
      <c r="D123" s="20" t="s">
        <v>187</v>
      </c>
      <c r="E123" s="20">
        <v>2012</v>
      </c>
      <c r="F123" s="48">
        <v>41813</v>
      </c>
      <c r="G123" s="20" t="s">
        <v>217</v>
      </c>
      <c r="H123" s="20" t="s">
        <v>236</v>
      </c>
    </row>
    <row r="124" spans="1:9">
      <c r="A124" s="64">
        <v>122</v>
      </c>
      <c r="B124" s="19" t="s">
        <v>625</v>
      </c>
      <c r="C124" s="20">
        <v>1.5</v>
      </c>
      <c r="D124" s="20" t="s">
        <v>187</v>
      </c>
      <c r="E124" s="20">
        <v>2013</v>
      </c>
      <c r="F124" s="48">
        <v>41813</v>
      </c>
      <c r="G124" s="20" t="s">
        <v>217</v>
      </c>
      <c r="H124" s="20" t="s">
        <v>236</v>
      </c>
    </row>
    <row r="125" spans="1:9">
      <c r="A125" s="64">
        <v>123</v>
      </c>
      <c r="B125" s="19" t="s">
        <v>632</v>
      </c>
      <c r="C125" s="20">
        <v>2.5</v>
      </c>
      <c r="D125" s="20" t="s">
        <v>187</v>
      </c>
      <c r="E125" s="20">
        <v>2013</v>
      </c>
      <c r="F125" s="48">
        <v>41814</v>
      </c>
      <c r="G125" s="20" t="s">
        <v>217</v>
      </c>
      <c r="H125" s="20" t="s">
        <v>236</v>
      </c>
    </row>
    <row r="126" spans="1:9">
      <c r="A126" s="64">
        <v>124</v>
      </c>
      <c r="B126" s="19" t="s">
        <v>633</v>
      </c>
      <c r="C126" s="20">
        <v>3</v>
      </c>
      <c r="D126" s="20" t="s">
        <v>187</v>
      </c>
      <c r="E126" s="20">
        <v>2005</v>
      </c>
      <c r="F126" s="48">
        <v>41816</v>
      </c>
      <c r="G126" s="20" t="s">
        <v>217</v>
      </c>
      <c r="H126" s="20" t="s">
        <v>236</v>
      </c>
    </row>
    <row r="127" spans="1:9">
      <c r="A127" s="64">
        <v>125</v>
      </c>
      <c r="B127" s="19" t="s">
        <v>172</v>
      </c>
      <c r="C127" s="20">
        <v>3</v>
      </c>
      <c r="D127" s="20" t="s">
        <v>188</v>
      </c>
      <c r="E127" s="20">
        <v>1955</v>
      </c>
      <c r="F127" s="48">
        <v>41816</v>
      </c>
      <c r="G127" s="20" t="s">
        <v>217</v>
      </c>
      <c r="H127" s="20" t="s">
        <v>236</v>
      </c>
    </row>
    <row r="128" spans="1:9">
      <c r="A128" s="64">
        <v>126</v>
      </c>
      <c r="B128" s="19" t="s">
        <v>421</v>
      </c>
      <c r="C128" s="20">
        <v>3</v>
      </c>
      <c r="D128" s="20" t="s">
        <v>188</v>
      </c>
      <c r="E128" s="20">
        <v>2010</v>
      </c>
      <c r="F128" s="48">
        <v>41818</v>
      </c>
      <c r="G128" s="20" t="s">
        <v>217</v>
      </c>
      <c r="H128" s="20" t="s">
        <v>236</v>
      </c>
    </row>
    <row r="129" spans="1:9">
      <c r="A129" s="64">
        <v>127</v>
      </c>
      <c r="B129" s="41" t="s">
        <v>634</v>
      </c>
      <c r="C129" s="20">
        <v>1.5</v>
      </c>
      <c r="D129" s="20" t="s">
        <v>187</v>
      </c>
      <c r="E129" s="20">
        <v>2014</v>
      </c>
      <c r="F129" s="48">
        <v>41819</v>
      </c>
      <c r="G129" s="27" t="s">
        <v>635</v>
      </c>
      <c r="H129" s="20" t="s">
        <v>239</v>
      </c>
    </row>
    <row r="130" spans="1:9">
      <c r="A130" s="64">
        <v>128</v>
      </c>
      <c r="B130" s="41" t="s">
        <v>53</v>
      </c>
      <c r="C130" s="27">
        <v>4</v>
      </c>
      <c r="D130" s="20" t="s">
        <v>188</v>
      </c>
      <c r="E130" s="20">
        <v>1998</v>
      </c>
      <c r="F130" s="48">
        <v>41820</v>
      </c>
      <c r="G130" s="20" t="s">
        <v>217</v>
      </c>
      <c r="H130" s="20" t="s">
        <v>236</v>
      </c>
    </row>
    <row r="131" spans="1:9">
      <c r="A131" s="64">
        <v>129</v>
      </c>
      <c r="B131" s="81" t="s">
        <v>612</v>
      </c>
      <c r="C131" s="82">
        <v>2.5</v>
      </c>
      <c r="D131" s="14" t="s">
        <v>187</v>
      </c>
      <c r="E131" s="14">
        <v>2013</v>
      </c>
      <c r="F131" s="75">
        <v>41824</v>
      </c>
      <c r="G131" s="82" t="s">
        <v>228</v>
      </c>
      <c r="H131" s="14" t="s">
        <v>361</v>
      </c>
    </row>
    <row r="132" spans="1:9">
      <c r="A132" s="64">
        <v>130</v>
      </c>
      <c r="B132" s="41" t="s">
        <v>636</v>
      </c>
      <c r="C132" s="20">
        <v>1.5</v>
      </c>
      <c r="D132" s="20" t="s">
        <v>188</v>
      </c>
      <c r="E132" s="20">
        <v>2002</v>
      </c>
      <c r="F132" s="48">
        <v>41825</v>
      </c>
      <c r="G132" s="27" t="s">
        <v>228</v>
      </c>
      <c r="H132" s="20" t="s">
        <v>216</v>
      </c>
    </row>
    <row r="133" spans="1:9">
      <c r="A133" s="64">
        <v>131</v>
      </c>
      <c r="B133" s="41" t="s">
        <v>23</v>
      </c>
      <c r="C133" s="24">
        <v>3</v>
      </c>
      <c r="D133" s="20" t="s">
        <v>188</v>
      </c>
      <c r="E133" s="20">
        <v>2011</v>
      </c>
      <c r="F133" s="48">
        <v>41826</v>
      </c>
      <c r="G133" s="27" t="s">
        <v>217</v>
      </c>
      <c r="H133" s="20" t="s">
        <v>216</v>
      </c>
    </row>
    <row r="134" spans="1:9">
      <c r="A134" s="64">
        <v>132</v>
      </c>
      <c r="B134" s="41" t="s">
        <v>411</v>
      </c>
      <c r="C134" s="27">
        <v>3.5</v>
      </c>
      <c r="D134" s="20" t="s">
        <v>187</v>
      </c>
      <c r="E134" s="20">
        <v>1948</v>
      </c>
      <c r="F134" s="48">
        <v>41828</v>
      </c>
      <c r="G134" s="27" t="s">
        <v>217</v>
      </c>
      <c r="H134" s="20" t="s">
        <v>236</v>
      </c>
    </row>
    <row r="135" spans="1:9">
      <c r="A135" s="64">
        <v>133</v>
      </c>
      <c r="B135" s="41" t="s">
        <v>534</v>
      </c>
      <c r="C135" s="27">
        <v>3</v>
      </c>
      <c r="D135" s="20" t="s">
        <v>187</v>
      </c>
      <c r="E135" s="20">
        <v>2013</v>
      </c>
      <c r="F135" s="48">
        <v>41829</v>
      </c>
      <c r="G135" s="27" t="s">
        <v>217</v>
      </c>
      <c r="H135" s="20" t="s">
        <v>236</v>
      </c>
    </row>
    <row r="136" spans="1:9">
      <c r="A136" s="64">
        <v>134</v>
      </c>
      <c r="B136" s="41" t="s">
        <v>609</v>
      </c>
      <c r="C136" s="27">
        <v>3</v>
      </c>
      <c r="D136" s="20" t="s">
        <v>187</v>
      </c>
      <c r="E136" s="20">
        <v>2014</v>
      </c>
      <c r="F136" s="48">
        <v>41831</v>
      </c>
      <c r="G136" s="27" t="s">
        <v>217</v>
      </c>
      <c r="H136" s="27" t="s">
        <v>239</v>
      </c>
      <c r="I136" s="32"/>
    </row>
    <row r="137" spans="1:9">
      <c r="A137" s="64">
        <v>135</v>
      </c>
      <c r="B137" s="41" t="s">
        <v>637</v>
      </c>
      <c r="C137" s="27">
        <v>3.5</v>
      </c>
      <c r="D137" s="20" t="s">
        <v>187</v>
      </c>
      <c r="E137" s="20">
        <v>2014</v>
      </c>
      <c r="F137" s="48">
        <v>41831</v>
      </c>
      <c r="G137" s="27" t="s">
        <v>217</v>
      </c>
      <c r="H137" s="27" t="s">
        <v>239</v>
      </c>
    </row>
    <row r="138" spans="1:9">
      <c r="A138" s="64">
        <v>136</v>
      </c>
      <c r="B138" s="41" t="s">
        <v>638</v>
      </c>
      <c r="C138" s="27">
        <v>2.5</v>
      </c>
      <c r="D138" s="20" t="s">
        <v>187</v>
      </c>
      <c r="E138" s="20">
        <v>1955</v>
      </c>
      <c r="F138" s="48">
        <v>41832</v>
      </c>
      <c r="G138" s="27" t="s">
        <v>217</v>
      </c>
      <c r="H138" s="27" t="s">
        <v>236</v>
      </c>
    </row>
    <row r="139" spans="1:9">
      <c r="A139" s="64">
        <v>137</v>
      </c>
      <c r="B139" s="41" t="s">
        <v>639</v>
      </c>
      <c r="C139" s="27">
        <v>3</v>
      </c>
      <c r="D139" s="20" t="s">
        <v>187</v>
      </c>
      <c r="E139" s="20">
        <v>2014</v>
      </c>
      <c r="F139" s="48">
        <v>41832</v>
      </c>
      <c r="G139" s="27" t="s">
        <v>592</v>
      </c>
      <c r="H139" s="27" t="s">
        <v>243</v>
      </c>
    </row>
    <row r="140" spans="1:9">
      <c r="A140" s="64">
        <v>138</v>
      </c>
      <c r="B140" s="41" t="s">
        <v>640</v>
      </c>
      <c r="C140" s="27">
        <v>2</v>
      </c>
      <c r="D140" s="20" t="s">
        <v>187</v>
      </c>
      <c r="E140" s="20">
        <v>1991</v>
      </c>
      <c r="F140" s="48">
        <v>41833</v>
      </c>
      <c r="G140" s="27" t="s">
        <v>217</v>
      </c>
      <c r="H140" s="27" t="s">
        <v>236</v>
      </c>
    </row>
    <row r="141" spans="1:9">
      <c r="A141" s="64">
        <v>139</v>
      </c>
      <c r="B141" s="41" t="s">
        <v>641</v>
      </c>
      <c r="C141" s="27">
        <v>1.5</v>
      </c>
      <c r="D141" s="20" t="s">
        <v>187</v>
      </c>
      <c r="E141" s="20">
        <v>2013</v>
      </c>
      <c r="F141" s="48">
        <v>41833</v>
      </c>
      <c r="G141" s="27" t="s">
        <v>592</v>
      </c>
      <c r="H141" s="27" t="s">
        <v>642</v>
      </c>
    </row>
    <row r="142" spans="1:9">
      <c r="A142" s="64">
        <v>140</v>
      </c>
      <c r="B142" s="41" t="s">
        <v>643</v>
      </c>
      <c r="C142" s="27">
        <v>2</v>
      </c>
      <c r="D142" s="20" t="s">
        <v>187</v>
      </c>
      <c r="E142" s="20">
        <v>1968</v>
      </c>
      <c r="F142" s="48" t="s">
        <v>644</v>
      </c>
      <c r="G142" s="27" t="s">
        <v>217</v>
      </c>
      <c r="H142" s="27" t="s">
        <v>236</v>
      </c>
    </row>
    <row r="143" spans="1:9">
      <c r="A143" s="64">
        <v>141</v>
      </c>
      <c r="B143" s="41" t="s">
        <v>605</v>
      </c>
      <c r="C143" s="27">
        <v>3</v>
      </c>
      <c r="D143" s="20" t="s">
        <v>187</v>
      </c>
      <c r="E143" s="20">
        <v>2014</v>
      </c>
      <c r="F143" s="48">
        <v>41837</v>
      </c>
      <c r="G143" s="27" t="s">
        <v>217</v>
      </c>
      <c r="H143" s="27" t="s">
        <v>236</v>
      </c>
    </row>
    <row r="144" spans="1:9">
      <c r="A144" s="64">
        <v>142</v>
      </c>
      <c r="B144" s="19" t="s">
        <v>657</v>
      </c>
      <c r="C144" s="27">
        <v>3.5</v>
      </c>
      <c r="D144" s="20" t="s">
        <v>187</v>
      </c>
      <c r="E144" s="20">
        <v>2014</v>
      </c>
      <c r="F144" s="48">
        <v>41838</v>
      </c>
      <c r="G144" s="27" t="s">
        <v>217</v>
      </c>
      <c r="H144" s="27" t="s">
        <v>240</v>
      </c>
    </row>
    <row r="145" spans="1:8">
      <c r="A145" s="64">
        <v>143</v>
      </c>
      <c r="B145" s="41" t="s">
        <v>388</v>
      </c>
      <c r="C145" s="27">
        <v>2.5</v>
      </c>
      <c r="D145" s="20" t="s">
        <v>187</v>
      </c>
      <c r="E145" s="20">
        <v>2013</v>
      </c>
      <c r="F145" s="48">
        <v>41839</v>
      </c>
      <c r="G145" s="27" t="s">
        <v>217</v>
      </c>
      <c r="H145" s="27" t="s">
        <v>236</v>
      </c>
    </row>
    <row r="146" spans="1:8">
      <c r="A146" s="64">
        <v>144</v>
      </c>
      <c r="B146" s="41" t="s">
        <v>658</v>
      </c>
      <c r="C146" s="27">
        <v>2.5</v>
      </c>
      <c r="D146" s="20" t="s">
        <v>187</v>
      </c>
      <c r="E146" s="20">
        <v>1962</v>
      </c>
      <c r="F146" s="48">
        <v>41840</v>
      </c>
      <c r="G146" s="27" t="s">
        <v>217</v>
      </c>
      <c r="H146" s="27" t="s">
        <v>236</v>
      </c>
    </row>
    <row r="147" spans="1:8">
      <c r="A147" s="64">
        <v>145</v>
      </c>
      <c r="B147" s="41" t="s">
        <v>659</v>
      </c>
      <c r="C147" s="27">
        <v>1.5</v>
      </c>
      <c r="D147" s="20" t="s">
        <v>187</v>
      </c>
      <c r="E147" s="20">
        <v>1979</v>
      </c>
      <c r="F147" s="48">
        <v>41840</v>
      </c>
      <c r="G147" s="27" t="s">
        <v>217</v>
      </c>
      <c r="H147" s="27" t="s">
        <v>236</v>
      </c>
    </row>
    <row r="148" spans="1:8">
      <c r="A148" s="64">
        <v>146</v>
      </c>
      <c r="B148" s="41" t="s">
        <v>660</v>
      </c>
      <c r="C148" s="27">
        <v>2.5</v>
      </c>
      <c r="D148" s="20" t="s">
        <v>187</v>
      </c>
      <c r="E148" s="20">
        <v>1932</v>
      </c>
      <c r="F148" s="48">
        <v>41841</v>
      </c>
      <c r="G148" s="27" t="s">
        <v>217</v>
      </c>
      <c r="H148" s="27" t="s">
        <v>236</v>
      </c>
    </row>
    <row r="149" spans="1:8">
      <c r="A149" s="64">
        <v>147</v>
      </c>
      <c r="B149" s="41">
        <v>300</v>
      </c>
      <c r="C149" s="27">
        <v>3.5</v>
      </c>
      <c r="D149" s="20" t="s">
        <v>188</v>
      </c>
      <c r="E149" s="20">
        <v>2007</v>
      </c>
      <c r="F149" s="48">
        <v>41842</v>
      </c>
      <c r="G149" s="27" t="s">
        <v>217</v>
      </c>
      <c r="H149" s="27" t="s">
        <v>236</v>
      </c>
    </row>
    <row r="150" spans="1:8">
      <c r="A150" s="64">
        <v>148</v>
      </c>
      <c r="B150" s="41" t="s">
        <v>661</v>
      </c>
      <c r="C150" s="27">
        <v>1</v>
      </c>
      <c r="D150" s="20" t="s">
        <v>187</v>
      </c>
      <c r="E150" s="20">
        <v>2014</v>
      </c>
      <c r="F150" s="48">
        <v>41843</v>
      </c>
      <c r="G150" s="27" t="s">
        <v>217</v>
      </c>
      <c r="H150" s="27" t="s">
        <v>236</v>
      </c>
    </row>
    <row r="151" spans="1:8">
      <c r="A151" s="64">
        <v>149</v>
      </c>
      <c r="B151" s="41" t="s">
        <v>42</v>
      </c>
      <c r="C151" s="27">
        <v>3</v>
      </c>
      <c r="D151" s="20" t="s">
        <v>188</v>
      </c>
      <c r="E151" s="20">
        <v>1991</v>
      </c>
      <c r="F151" s="48">
        <v>41845</v>
      </c>
      <c r="G151" s="27" t="s">
        <v>217</v>
      </c>
      <c r="H151" s="27" t="s">
        <v>236</v>
      </c>
    </row>
    <row r="152" spans="1:8">
      <c r="A152" s="64">
        <v>150</v>
      </c>
      <c r="B152" s="41" t="s">
        <v>662</v>
      </c>
      <c r="C152" s="27">
        <v>2</v>
      </c>
      <c r="D152" s="20" t="s">
        <v>187</v>
      </c>
      <c r="E152" s="20">
        <v>1983</v>
      </c>
      <c r="F152" s="48">
        <v>41845</v>
      </c>
      <c r="G152" s="27" t="s">
        <v>217</v>
      </c>
      <c r="H152" s="27" t="s">
        <v>236</v>
      </c>
    </row>
    <row r="153" spans="1:8">
      <c r="A153" s="64">
        <v>151</v>
      </c>
      <c r="B153" s="41" t="s">
        <v>663</v>
      </c>
      <c r="C153" s="27">
        <v>2.5</v>
      </c>
      <c r="D153" s="20" t="s">
        <v>187</v>
      </c>
      <c r="E153" s="20">
        <v>2014</v>
      </c>
      <c r="F153" s="48">
        <v>41846</v>
      </c>
      <c r="G153" s="27" t="s">
        <v>592</v>
      </c>
      <c r="H153" s="27" t="s">
        <v>239</v>
      </c>
    </row>
    <row r="154" spans="1:8">
      <c r="A154" s="64">
        <v>152</v>
      </c>
      <c r="B154" s="41" t="s">
        <v>665</v>
      </c>
      <c r="C154" s="27">
        <v>1</v>
      </c>
      <c r="D154" s="20" t="s">
        <v>187</v>
      </c>
      <c r="E154" s="20">
        <v>2010</v>
      </c>
      <c r="F154" s="48">
        <v>41846</v>
      </c>
      <c r="G154" s="27" t="s">
        <v>592</v>
      </c>
      <c r="H154" s="27" t="s">
        <v>642</v>
      </c>
    </row>
    <row r="155" spans="1:8">
      <c r="A155" s="64">
        <v>153</v>
      </c>
      <c r="B155" s="41" t="s">
        <v>664</v>
      </c>
      <c r="C155" s="27">
        <v>3</v>
      </c>
      <c r="D155" s="20" t="s">
        <v>188</v>
      </c>
      <c r="E155" s="20">
        <v>1996</v>
      </c>
      <c r="F155" s="48">
        <v>41847</v>
      </c>
      <c r="G155" s="27" t="s">
        <v>592</v>
      </c>
      <c r="H155" s="27" t="s">
        <v>642</v>
      </c>
    </row>
    <row r="156" spans="1:8">
      <c r="A156" s="64">
        <v>154</v>
      </c>
      <c r="B156" s="41" t="s">
        <v>598</v>
      </c>
      <c r="C156" s="27">
        <v>3</v>
      </c>
      <c r="D156" s="27" t="s">
        <v>187</v>
      </c>
      <c r="E156" s="20">
        <v>2014</v>
      </c>
      <c r="F156" s="48">
        <v>41847</v>
      </c>
      <c r="G156" s="27" t="s">
        <v>217</v>
      </c>
      <c r="H156" s="27" t="s">
        <v>236</v>
      </c>
    </row>
    <row r="157" spans="1:8">
      <c r="A157" s="64">
        <v>155</v>
      </c>
      <c r="B157" s="41" t="s">
        <v>666</v>
      </c>
      <c r="C157" s="27">
        <v>2</v>
      </c>
      <c r="D157" s="27" t="s">
        <v>187</v>
      </c>
      <c r="E157" s="20">
        <v>1979</v>
      </c>
      <c r="F157" s="48">
        <v>41848</v>
      </c>
      <c r="G157" s="27" t="s">
        <v>217</v>
      </c>
      <c r="H157" s="27" t="s">
        <v>236</v>
      </c>
    </row>
    <row r="158" spans="1:8">
      <c r="A158" s="64">
        <v>156</v>
      </c>
      <c r="B158" s="41" t="s">
        <v>683</v>
      </c>
      <c r="C158" s="27">
        <v>4</v>
      </c>
      <c r="D158" s="27" t="s">
        <v>188</v>
      </c>
      <c r="E158" s="20">
        <v>1957</v>
      </c>
      <c r="F158" s="48">
        <v>41848</v>
      </c>
      <c r="G158" s="27" t="s">
        <v>217</v>
      </c>
      <c r="H158" s="27" t="s">
        <v>236</v>
      </c>
    </row>
    <row r="159" spans="1:8">
      <c r="A159" s="64">
        <v>157</v>
      </c>
      <c r="B159" s="83" t="s">
        <v>11</v>
      </c>
      <c r="C159" s="84">
        <v>2.5</v>
      </c>
      <c r="D159" s="84" t="s">
        <v>187</v>
      </c>
      <c r="E159" s="67">
        <v>1925</v>
      </c>
      <c r="F159" s="68">
        <v>41850</v>
      </c>
      <c r="G159" s="84" t="s">
        <v>217</v>
      </c>
      <c r="H159" s="84" t="s">
        <v>236</v>
      </c>
    </row>
    <row r="160" spans="1:8">
      <c r="A160" s="64">
        <v>158</v>
      </c>
      <c r="B160" s="41" t="s">
        <v>637</v>
      </c>
      <c r="C160" s="27">
        <v>3.5</v>
      </c>
      <c r="D160" s="27" t="s">
        <v>188</v>
      </c>
      <c r="E160" s="20">
        <v>2014</v>
      </c>
      <c r="F160" s="48">
        <v>41854</v>
      </c>
      <c r="G160" s="27" t="s">
        <v>685</v>
      </c>
      <c r="H160" s="27" t="s">
        <v>686</v>
      </c>
    </row>
    <row r="161" spans="1:8">
      <c r="A161" s="64">
        <v>159</v>
      </c>
      <c r="B161" s="41" t="s">
        <v>601</v>
      </c>
      <c r="C161" s="27">
        <v>2.5</v>
      </c>
      <c r="D161" s="27" t="s">
        <v>187</v>
      </c>
      <c r="E161" s="20">
        <v>2014</v>
      </c>
      <c r="F161" s="48">
        <v>41856</v>
      </c>
      <c r="G161" s="27" t="s">
        <v>217</v>
      </c>
      <c r="H161" s="27" t="s">
        <v>236</v>
      </c>
    </row>
    <row r="162" spans="1:8">
      <c r="A162" s="64">
        <v>160</v>
      </c>
      <c r="B162" s="41" t="s">
        <v>688</v>
      </c>
      <c r="C162" s="27">
        <v>2.5</v>
      </c>
      <c r="D162" s="27" t="s">
        <v>187</v>
      </c>
      <c r="E162" s="20">
        <v>1994</v>
      </c>
      <c r="F162" s="48">
        <v>41858</v>
      </c>
      <c r="G162" s="27" t="s">
        <v>228</v>
      </c>
      <c r="H162" s="27" t="s">
        <v>236</v>
      </c>
    </row>
    <row r="163" spans="1:8">
      <c r="A163" s="64">
        <v>161</v>
      </c>
      <c r="B163" s="41" t="s">
        <v>689</v>
      </c>
      <c r="C163" s="27">
        <v>3</v>
      </c>
      <c r="D163" s="27" t="s">
        <v>187</v>
      </c>
      <c r="E163" s="20">
        <v>2014</v>
      </c>
      <c r="F163" s="48">
        <v>41859</v>
      </c>
      <c r="G163" s="27" t="s">
        <v>685</v>
      </c>
      <c r="H163" s="27" t="s">
        <v>239</v>
      </c>
    </row>
    <row r="164" spans="1:8">
      <c r="A164" s="64">
        <v>162</v>
      </c>
      <c r="B164" s="41" t="s">
        <v>87</v>
      </c>
      <c r="C164" s="27">
        <v>4</v>
      </c>
      <c r="D164" s="27" t="s">
        <v>188</v>
      </c>
      <c r="E164" s="20">
        <v>1951</v>
      </c>
      <c r="F164" s="48">
        <v>41860</v>
      </c>
      <c r="G164" s="27" t="s">
        <v>228</v>
      </c>
      <c r="H164" s="27" t="s">
        <v>236</v>
      </c>
    </row>
    <row r="165" spans="1:8">
      <c r="A165" s="64">
        <v>163</v>
      </c>
      <c r="B165" s="41" t="s">
        <v>690</v>
      </c>
      <c r="C165" s="27">
        <v>4</v>
      </c>
      <c r="D165" s="27" t="s">
        <v>188</v>
      </c>
      <c r="E165" s="20">
        <v>1977</v>
      </c>
      <c r="F165" s="48">
        <v>41861</v>
      </c>
      <c r="G165" s="27" t="s">
        <v>228</v>
      </c>
      <c r="H165" s="27" t="s">
        <v>236</v>
      </c>
    </row>
    <row r="166" spans="1:8">
      <c r="A166" s="64">
        <v>164</v>
      </c>
      <c r="B166" s="41" t="s">
        <v>691</v>
      </c>
      <c r="C166" s="27">
        <v>4</v>
      </c>
      <c r="D166" s="27" t="s">
        <v>188</v>
      </c>
      <c r="E166" s="20">
        <v>1980</v>
      </c>
      <c r="F166" s="48">
        <v>41862</v>
      </c>
      <c r="G166" s="27" t="s">
        <v>228</v>
      </c>
      <c r="H166" s="27" t="s">
        <v>236</v>
      </c>
    </row>
    <row r="167" spans="1:8">
      <c r="A167" s="64">
        <v>165</v>
      </c>
      <c r="B167" s="41" t="s">
        <v>692</v>
      </c>
      <c r="C167" s="27">
        <v>4</v>
      </c>
      <c r="D167" s="27" t="s">
        <v>188</v>
      </c>
      <c r="E167" s="20">
        <v>1983</v>
      </c>
      <c r="F167" s="48">
        <v>41862</v>
      </c>
      <c r="G167" s="27" t="s">
        <v>228</v>
      </c>
      <c r="H167" s="27" t="s">
        <v>236</v>
      </c>
    </row>
    <row r="168" spans="1:8">
      <c r="A168" s="64">
        <v>166</v>
      </c>
      <c r="B168" s="41" t="s">
        <v>693</v>
      </c>
      <c r="C168" s="27">
        <v>2.5</v>
      </c>
      <c r="D168" s="27" t="s">
        <v>187</v>
      </c>
      <c r="E168" s="20">
        <v>2012</v>
      </c>
      <c r="F168" s="48">
        <v>41863</v>
      </c>
      <c r="G168" s="27" t="s">
        <v>228</v>
      </c>
      <c r="H168" s="27" t="s">
        <v>236</v>
      </c>
    </row>
    <row r="169" spans="1:8">
      <c r="A169" s="64">
        <v>167</v>
      </c>
      <c r="B169" s="41" t="s">
        <v>694</v>
      </c>
      <c r="C169" s="27">
        <v>2.5</v>
      </c>
      <c r="D169" s="27" t="s">
        <v>187</v>
      </c>
      <c r="E169" s="20">
        <v>2009</v>
      </c>
      <c r="F169" s="48">
        <v>41863</v>
      </c>
      <c r="G169" s="27" t="s">
        <v>217</v>
      </c>
      <c r="H169" s="27" t="s">
        <v>236</v>
      </c>
    </row>
    <row r="170" spans="1:8">
      <c r="A170" s="64">
        <v>168</v>
      </c>
      <c r="B170" s="41" t="s">
        <v>695</v>
      </c>
      <c r="C170" s="27">
        <v>2.5</v>
      </c>
      <c r="D170" s="27" t="s">
        <v>188</v>
      </c>
      <c r="E170" s="20">
        <v>2007</v>
      </c>
      <c r="F170" s="48">
        <v>41865</v>
      </c>
      <c r="G170" s="27" t="s">
        <v>217</v>
      </c>
      <c r="H170" s="27" t="s">
        <v>236</v>
      </c>
    </row>
    <row r="171" spans="1:8">
      <c r="A171" s="64">
        <v>169</v>
      </c>
      <c r="B171" s="41" t="s">
        <v>696</v>
      </c>
      <c r="C171" s="27">
        <v>3</v>
      </c>
      <c r="D171" s="27" t="s">
        <v>188</v>
      </c>
      <c r="E171" s="20">
        <v>1969</v>
      </c>
      <c r="F171" s="48">
        <v>41866</v>
      </c>
      <c r="G171" s="27" t="s">
        <v>217</v>
      </c>
      <c r="H171" s="27" t="s">
        <v>236</v>
      </c>
    </row>
    <row r="172" spans="1:8">
      <c r="A172" s="64">
        <v>170</v>
      </c>
      <c r="B172" s="41" t="s">
        <v>603</v>
      </c>
      <c r="C172" s="27">
        <v>4</v>
      </c>
      <c r="D172" s="27" t="s">
        <v>187</v>
      </c>
      <c r="E172" s="20">
        <v>2014</v>
      </c>
      <c r="F172" s="48">
        <v>41867</v>
      </c>
      <c r="G172" s="27" t="s">
        <v>217</v>
      </c>
      <c r="H172" s="27" t="s">
        <v>236</v>
      </c>
    </row>
    <row r="173" spans="1:8">
      <c r="A173" s="64">
        <v>171</v>
      </c>
      <c r="B173" s="41" t="s">
        <v>175</v>
      </c>
      <c r="C173" s="27">
        <v>4</v>
      </c>
      <c r="D173" s="27" t="s">
        <v>188</v>
      </c>
      <c r="E173" s="20">
        <v>1967</v>
      </c>
      <c r="F173" s="48" t="s">
        <v>699</v>
      </c>
      <c r="G173" s="27" t="s">
        <v>217</v>
      </c>
      <c r="H173" s="27" t="s">
        <v>236</v>
      </c>
    </row>
    <row r="174" spans="1:8">
      <c r="A174" s="64">
        <v>172</v>
      </c>
      <c r="B174" s="41" t="s">
        <v>3</v>
      </c>
      <c r="C174" s="27">
        <v>4</v>
      </c>
      <c r="D174" s="27" t="s">
        <v>188</v>
      </c>
      <c r="E174" s="20">
        <v>1953</v>
      </c>
      <c r="F174" s="48" t="s">
        <v>699</v>
      </c>
      <c r="G174" s="27" t="s">
        <v>217</v>
      </c>
      <c r="H174" s="27" t="s">
        <v>236</v>
      </c>
    </row>
    <row r="175" spans="1:8">
      <c r="A175" s="64">
        <v>173</v>
      </c>
      <c r="B175" s="41" t="s">
        <v>739</v>
      </c>
      <c r="C175" s="27">
        <v>2.5</v>
      </c>
      <c r="D175" s="27" t="s">
        <v>188</v>
      </c>
      <c r="E175" s="20">
        <v>1970</v>
      </c>
      <c r="F175" s="48">
        <v>41869</v>
      </c>
      <c r="G175" s="27" t="s">
        <v>217</v>
      </c>
      <c r="H175" s="27" t="s">
        <v>236</v>
      </c>
    </row>
    <row r="176" spans="1:8">
      <c r="A176" s="64">
        <v>174</v>
      </c>
      <c r="B176" s="41" t="s">
        <v>773</v>
      </c>
      <c r="C176" s="27">
        <v>4</v>
      </c>
      <c r="D176" s="27" t="s">
        <v>188</v>
      </c>
      <c r="E176" s="20">
        <v>1962</v>
      </c>
      <c r="F176" s="48">
        <v>41870</v>
      </c>
      <c r="G176" s="27" t="s">
        <v>217</v>
      </c>
      <c r="H176" s="27" t="s">
        <v>236</v>
      </c>
    </row>
    <row r="177" spans="1:9">
      <c r="A177" s="64">
        <v>175</v>
      </c>
      <c r="B177" s="41" t="s">
        <v>18</v>
      </c>
      <c r="C177" s="27">
        <v>2.5</v>
      </c>
      <c r="D177" s="27" t="s">
        <v>187</v>
      </c>
      <c r="E177" s="20">
        <v>2014</v>
      </c>
      <c r="F177" s="48">
        <v>41871</v>
      </c>
      <c r="G177" s="27" t="s">
        <v>217</v>
      </c>
      <c r="H177" s="27" t="s">
        <v>236</v>
      </c>
    </row>
    <row r="178" spans="1:9">
      <c r="A178" s="64">
        <v>176</v>
      </c>
      <c r="B178" s="41" t="s">
        <v>830</v>
      </c>
      <c r="C178" s="27">
        <v>3.5</v>
      </c>
      <c r="D178" s="27" t="s">
        <v>187</v>
      </c>
      <c r="E178" s="20">
        <v>1972</v>
      </c>
      <c r="F178" s="48">
        <v>41873</v>
      </c>
      <c r="G178" s="27" t="s">
        <v>217</v>
      </c>
      <c r="H178" s="27" t="s">
        <v>236</v>
      </c>
    </row>
    <row r="179" spans="1:9">
      <c r="A179" s="64">
        <v>177</v>
      </c>
      <c r="B179" s="41" t="s">
        <v>831</v>
      </c>
      <c r="C179" s="27">
        <v>1.5</v>
      </c>
      <c r="D179" s="27" t="s">
        <v>187</v>
      </c>
      <c r="E179" s="20">
        <v>1987</v>
      </c>
      <c r="F179" s="48">
        <v>41874</v>
      </c>
      <c r="G179" s="27" t="s">
        <v>217</v>
      </c>
      <c r="H179" s="27" t="s">
        <v>236</v>
      </c>
    </row>
    <row r="180" spans="1:9">
      <c r="A180" s="64">
        <v>178</v>
      </c>
      <c r="B180" s="41" t="s">
        <v>30</v>
      </c>
      <c r="C180" s="27">
        <v>2.5</v>
      </c>
      <c r="D180" s="27" t="s">
        <v>188</v>
      </c>
      <c r="E180" s="20">
        <v>1980</v>
      </c>
      <c r="F180" s="48">
        <v>41875</v>
      </c>
      <c r="G180" s="27" t="s">
        <v>217</v>
      </c>
      <c r="H180" s="27" t="s">
        <v>236</v>
      </c>
    </row>
    <row r="181" spans="1:9">
      <c r="A181" s="64">
        <v>179</v>
      </c>
      <c r="B181" s="41" t="s">
        <v>498</v>
      </c>
      <c r="C181" s="27">
        <v>2.5</v>
      </c>
      <c r="D181" s="27" t="s">
        <v>187</v>
      </c>
      <c r="E181" s="20">
        <v>2014</v>
      </c>
      <c r="F181" s="48">
        <v>41876</v>
      </c>
      <c r="G181" s="27" t="s">
        <v>217</v>
      </c>
      <c r="H181" s="27" t="s">
        <v>236</v>
      </c>
    </row>
    <row r="182" spans="1:9">
      <c r="A182" s="64">
        <v>180</v>
      </c>
      <c r="B182" s="41" t="s">
        <v>833</v>
      </c>
      <c r="C182" s="27">
        <v>3.5</v>
      </c>
      <c r="D182" s="27" t="s">
        <v>188</v>
      </c>
      <c r="E182" s="20">
        <v>1984</v>
      </c>
      <c r="F182" s="48">
        <v>41880</v>
      </c>
      <c r="G182" s="27" t="s">
        <v>228</v>
      </c>
      <c r="H182" s="27" t="s">
        <v>361</v>
      </c>
    </row>
    <row r="183" spans="1:9">
      <c r="A183" s="64">
        <v>181</v>
      </c>
      <c r="B183" s="41" t="s">
        <v>834</v>
      </c>
      <c r="C183" s="27">
        <v>4</v>
      </c>
      <c r="D183" s="27" t="s">
        <v>188</v>
      </c>
      <c r="E183" s="20">
        <v>2006</v>
      </c>
      <c r="F183" s="48">
        <v>41881</v>
      </c>
      <c r="G183" s="27" t="s">
        <v>228</v>
      </c>
      <c r="H183" s="27" t="s">
        <v>216</v>
      </c>
    </row>
    <row r="184" spans="1:9">
      <c r="A184" s="64">
        <v>182</v>
      </c>
      <c r="B184" s="41" t="s">
        <v>835</v>
      </c>
      <c r="C184" s="27">
        <v>2</v>
      </c>
      <c r="D184" s="27" t="s">
        <v>188</v>
      </c>
      <c r="E184" s="20">
        <v>1996</v>
      </c>
      <c r="F184" s="48">
        <v>41881</v>
      </c>
      <c r="G184" s="27" t="s">
        <v>228</v>
      </c>
      <c r="H184" s="27" t="s">
        <v>216</v>
      </c>
    </row>
    <row r="185" spans="1:9">
      <c r="A185" s="64">
        <v>183</v>
      </c>
      <c r="B185" s="41" t="s">
        <v>836</v>
      </c>
      <c r="C185" s="27">
        <v>2.5</v>
      </c>
      <c r="D185" s="27" t="s">
        <v>188</v>
      </c>
      <c r="E185" s="20">
        <v>2008</v>
      </c>
      <c r="F185" s="48">
        <v>41882</v>
      </c>
      <c r="G185" s="27" t="s">
        <v>228</v>
      </c>
      <c r="H185" s="27" t="s">
        <v>216</v>
      </c>
    </row>
    <row r="186" spans="1:9">
      <c r="A186" s="64">
        <v>184</v>
      </c>
      <c r="B186" s="81" t="s">
        <v>482</v>
      </c>
      <c r="C186" s="82">
        <v>3.5</v>
      </c>
      <c r="D186" s="82" t="s">
        <v>188</v>
      </c>
      <c r="E186" s="14">
        <v>2012</v>
      </c>
      <c r="F186" s="75">
        <v>41883</v>
      </c>
      <c r="G186" s="82" t="s">
        <v>228</v>
      </c>
      <c r="H186" s="82" t="s">
        <v>216</v>
      </c>
    </row>
    <row r="187" spans="1:9">
      <c r="A187" s="64">
        <v>185</v>
      </c>
      <c r="B187" s="77" t="s">
        <v>842</v>
      </c>
      <c r="C187" s="42">
        <v>2.5</v>
      </c>
      <c r="D187" s="78" t="s">
        <v>187</v>
      </c>
      <c r="E187" s="42">
        <v>2014</v>
      </c>
      <c r="F187" s="96">
        <v>41885</v>
      </c>
      <c r="G187" s="42" t="s">
        <v>217</v>
      </c>
      <c r="H187" s="42" t="s">
        <v>236</v>
      </c>
    </row>
    <row r="188" spans="1:9">
      <c r="A188" s="64">
        <v>186</v>
      </c>
      <c r="B188" s="77" t="s">
        <v>173</v>
      </c>
      <c r="C188" s="42">
        <v>3</v>
      </c>
      <c r="D188" s="42" t="s">
        <v>188</v>
      </c>
      <c r="E188" s="42">
        <v>1956</v>
      </c>
      <c r="F188" s="96">
        <v>41886</v>
      </c>
      <c r="G188" s="42" t="s">
        <v>217</v>
      </c>
      <c r="H188" s="42" t="s">
        <v>236</v>
      </c>
    </row>
    <row r="189" spans="1:9">
      <c r="A189" s="64">
        <v>187</v>
      </c>
      <c r="B189" s="41" t="s">
        <v>843</v>
      </c>
      <c r="C189" s="27">
        <v>4</v>
      </c>
      <c r="D189" s="27" t="s">
        <v>187</v>
      </c>
      <c r="E189" s="20">
        <v>1939</v>
      </c>
      <c r="F189" s="48">
        <v>41886</v>
      </c>
      <c r="G189" s="42" t="s">
        <v>217</v>
      </c>
      <c r="H189" s="42" t="s">
        <v>236</v>
      </c>
      <c r="I189" s="32"/>
    </row>
    <row r="190" spans="1:9">
      <c r="A190" s="64">
        <v>188</v>
      </c>
      <c r="B190" s="41" t="s">
        <v>846</v>
      </c>
      <c r="C190" s="27">
        <v>3.5</v>
      </c>
      <c r="D190" s="27" t="s">
        <v>187</v>
      </c>
      <c r="E190" s="20">
        <v>2014</v>
      </c>
      <c r="F190" s="47">
        <v>41887</v>
      </c>
      <c r="G190" s="27" t="s">
        <v>217</v>
      </c>
      <c r="H190" s="27" t="s">
        <v>243</v>
      </c>
    </row>
    <row r="191" spans="1:9">
      <c r="A191" s="64">
        <v>189</v>
      </c>
      <c r="B191" s="41" t="s">
        <v>698</v>
      </c>
      <c r="C191" s="27">
        <v>2.5</v>
      </c>
      <c r="D191" s="27" t="s">
        <v>187</v>
      </c>
      <c r="E191" s="20">
        <v>1953</v>
      </c>
      <c r="F191" s="47">
        <v>41889</v>
      </c>
      <c r="G191" s="42" t="s">
        <v>217</v>
      </c>
      <c r="H191" s="42" t="s">
        <v>236</v>
      </c>
    </row>
    <row r="192" spans="1:9">
      <c r="A192" s="64">
        <v>190</v>
      </c>
      <c r="B192" s="19" t="s">
        <v>606</v>
      </c>
      <c r="C192" s="27">
        <v>3</v>
      </c>
      <c r="D192" s="27" t="s">
        <v>187</v>
      </c>
      <c r="E192" s="20">
        <v>2014</v>
      </c>
      <c r="F192" s="47">
        <v>41889</v>
      </c>
      <c r="G192" s="42" t="s">
        <v>217</v>
      </c>
      <c r="H192" s="42" t="s">
        <v>236</v>
      </c>
    </row>
    <row r="193" spans="1:9">
      <c r="A193" s="64">
        <v>191</v>
      </c>
      <c r="B193" s="41" t="s">
        <v>461</v>
      </c>
      <c r="C193" s="27">
        <v>3.5</v>
      </c>
      <c r="D193" s="27" t="s">
        <v>187</v>
      </c>
      <c r="E193" s="20">
        <v>2011</v>
      </c>
      <c r="F193" s="47">
        <v>41890</v>
      </c>
      <c r="G193" s="42" t="s">
        <v>217</v>
      </c>
      <c r="H193" s="42" t="s">
        <v>236</v>
      </c>
    </row>
    <row r="194" spans="1:9">
      <c r="A194" s="64">
        <v>192</v>
      </c>
      <c r="B194" s="41"/>
      <c r="C194" s="27"/>
      <c r="D194" s="27"/>
      <c r="E194" s="27"/>
      <c r="F194" s="47"/>
      <c r="G194" s="27"/>
      <c r="H194" s="27"/>
    </row>
    <row r="195" spans="1:9">
      <c r="A195" s="64">
        <v>193</v>
      </c>
      <c r="B195" s="41"/>
      <c r="C195" s="27"/>
      <c r="D195" s="27"/>
      <c r="E195" s="27"/>
      <c r="F195" s="47"/>
      <c r="G195" s="27"/>
      <c r="H195" s="27"/>
    </row>
    <row r="196" spans="1:9">
      <c r="A196" s="64">
        <v>194</v>
      </c>
      <c r="B196" s="41"/>
      <c r="C196" s="27"/>
      <c r="D196" s="27"/>
      <c r="E196" s="27"/>
      <c r="F196" s="47"/>
      <c r="G196" s="27"/>
      <c r="H196" s="27"/>
    </row>
    <row r="197" spans="1:9">
      <c r="A197" s="64">
        <v>195</v>
      </c>
      <c r="B197" s="41"/>
      <c r="C197" s="27"/>
      <c r="D197" s="27"/>
      <c r="E197" s="27"/>
      <c r="F197" s="47"/>
      <c r="G197" s="27"/>
      <c r="H197" s="27"/>
    </row>
    <row r="198" spans="1:9">
      <c r="A198" s="64">
        <v>196</v>
      </c>
      <c r="B198" s="41"/>
      <c r="C198" s="27"/>
      <c r="D198" s="27"/>
      <c r="E198" s="27"/>
      <c r="F198" s="47"/>
      <c r="G198" s="27"/>
      <c r="H198" s="27"/>
    </row>
    <row r="199" spans="1:9">
      <c r="A199" s="64">
        <v>197</v>
      </c>
      <c r="B199" s="41"/>
      <c r="C199" s="27"/>
      <c r="D199" s="27"/>
      <c r="E199" s="27"/>
      <c r="F199" s="47"/>
      <c r="G199" s="27"/>
      <c r="H199" s="27"/>
    </row>
    <row r="200" spans="1:9">
      <c r="A200" s="64">
        <v>198</v>
      </c>
      <c r="B200" s="41"/>
      <c r="C200" s="27"/>
      <c r="D200" s="27"/>
      <c r="E200" s="27"/>
      <c r="F200" s="47"/>
      <c r="G200" s="36"/>
      <c r="H200" s="36"/>
    </row>
    <row r="201" spans="1:9">
      <c r="A201" s="64">
        <v>199</v>
      </c>
      <c r="B201" s="41"/>
      <c r="C201" s="27"/>
      <c r="D201" s="27"/>
      <c r="E201" s="27"/>
      <c r="F201" s="47"/>
      <c r="G201" s="36"/>
      <c r="H201" s="36"/>
    </row>
    <row r="202" spans="1:9">
      <c r="A202" s="64">
        <v>200</v>
      </c>
      <c r="B202" s="41" t="s">
        <v>574</v>
      </c>
      <c r="C202" s="27"/>
      <c r="D202" s="27"/>
      <c r="E202" s="27"/>
      <c r="F202" s="47"/>
      <c r="G202" s="36"/>
      <c r="H202" s="36"/>
    </row>
    <row r="203" spans="1:9">
      <c r="A203" s="64">
        <v>201</v>
      </c>
      <c r="B203" s="41"/>
      <c r="C203" s="27"/>
      <c r="D203" s="27"/>
      <c r="E203" s="27"/>
      <c r="F203" s="47"/>
      <c r="G203" s="36"/>
      <c r="H203" s="36"/>
    </row>
    <row r="204" spans="1:9">
      <c r="A204" s="64">
        <v>202</v>
      </c>
      <c r="B204" s="41"/>
      <c r="C204" s="27"/>
      <c r="D204" s="27"/>
      <c r="E204" s="27"/>
      <c r="F204" s="47"/>
      <c r="G204" s="27"/>
      <c r="H204" s="36"/>
    </row>
    <row r="205" spans="1:9">
      <c r="A205" s="64">
        <v>203</v>
      </c>
      <c r="B205" s="41"/>
      <c r="C205" s="27"/>
      <c r="D205" s="27"/>
      <c r="E205" s="27"/>
      <c r="F205" s="47"/>
      <c r="G205" s="27"/>
      <c r="H205" s="36"/>
    </row>
    <row r="206" spans="1:9">
      <c r="A206" s="64">
        <v>204</v>
      </c>
      <c r="B206" s="41"/>
      <c r="C206" s="27"/>
      <c r="D206" s="27"/>
      <c r="E206" s="27"/>
      <c r="F206" s="47"/>
      <c r="G206" s="27"/>
      <c r="H206" s="36"/>
      <c r="I206" s="32"/>
    </row>
    <row r="207" spans="1:9">
      <c r="A207" s="64">
        <v>205</v>
      </c>
      <c r="B207" s="41"/>
      <c r="C207" s="27"/>
      <c r="D207" s="27"/>
      <c r="E207" s="27"/>
      <c r="F207" s="47"/>
      <c r="G207" s="27"/>
      <c r="H207" s="36"/>
    </row>
    <row r="208" spans="1:9">
      <c r="A208" s="64">
        <v>206</v>
      </c>
      <c r="B208" s="41"/>
      <c r="C208" s="27"/>
      <c r="D208" s="27"/>
      <c r="E208" s="27"/>
      <c r="F208" s="47"/>
      <c r="G208" s="27"/>
      <c r="H208" s="36"/>
    </row>
    <row r="209" spans="1:9">
      <c r="A209" s="64">
        <v>207</v>
      </c>
      <c r="B209" s="41"/>
      <c r="C209" s="27"/>
      <c r="D209" s="27"/>
      <c r="E209" s="27"/>
      <c r="F209" s="47"/>
      <c r="G209" s="27"/>
      <c r="H209" s="36"/>
    </row>
    <row r="210" spans="1:9">
      <c r="A210" s="64">
        <v>208</v>
      </c>
      <c r="B210" s="41"/>
      <c r="C210" s="27"/>
      <c r="D210" s="27"/>
      <c r="E210" s="27"/>
      <c r="F210" s="47"/>
      <c r="G210" s="27"/>
      <c r="H210" s="27"/>
    </row>
    <row r="211" spans="1:9">
      <c r="A211" s="64">
        <v>209</v>
      </c>
      <c r="B211" s="41"/>
      <c r="C211" s="27"/>
      <c r="D211" s="27"/>
      <c r="E211" s="27"/>
      <c r="F211" s="49"/>
      <c r="G211" s="27"/>
      <c r="H211" s="27"/>
    </row>
    <row r="212" spans="1:9">
      <c r="A212" s="64">
        <v>210</v>
      </c>
      <c r="B212" s="41"/>
      <c r="C212" s="27"/>
      <c r="D212" s="27"/>
      <c r="E212" s="27"/>
      <c r="F212" s="49"/>
      <c r="G212" s="27"/>
      <c r="H212" s="27"/>
    </row>
    <row r="213" spans="1:9">
      <c r="A213" s="64">
        <v>211</v>
      </c>
      <c r="B213" s="41"/>
      <c r="C213" s="27"/>
      <c r="D213" s="27"/>
      <c r="E213" s="27"/>
      <c r="F213" s="49"/>
      <c r="G213" s="27"/>
      <c r="H213" s="27"/>
    </row>
    <row r="214" spans="1:9">
      <c r="A214" s="64">
        <v>212</v>
      </c>
      <c r="B214" s="41"/>
      <c r="C214" s="27"/>
      <c r="D214" s="27"/>
      <c r="E214" s="27"/>
      <c r="F214" s="49"/>
      <c r="G214" s="27"/>
      <c r="H214" s="27"/>
    </row>
    <row r="215" spans="1:9">
      <c r="A215" s="64">
        <v>213</v>
      </c>
      <c r="B215" s="19"/>
      <c r="C215" s="27"/>
      <c r="D215" s="27"/>
      <c r="E215" s="27"/>
      <c r="F215" s="49"/>
      <c r="G215" s="27"/>
      <c r="H215" s="27"/>
    </row>
    <row r="216" spans="1:9">
      <c r="A216" s="64">
        <v>214</v>
      </c>
      <c r="B216" s="41"/>
      <c r="C216" s="27"/>
      <c r="D216" s="27"/>
      <c r="E216" s="27"/>
      <c r="F216" s="49"/>
      <c r="G216" s="27"/>
      <c r="H216" s="27"/>
    </row>
    <row r="217" spans="1:9">
      <c r="A217" s="64">
        <v>215</v>
      </c>
      <c r="B217" s="41"/>
      <c r="C217" s="27"/>
      <c r="D217" s="27"/>
      <c r="E217" s="27"/>
      <c r="F217" s="49"/>
      <c r="G217" s="27"/>
      <c r="H217" s="27"/>
    </row>
    <row r="218" spans="1:9">
      <c r="A218" s="64">
        <v>216</v>
      </c>
      <c r="B218" s="41"/>
      <c r="C218" s="27"/>
      <c r="D218" s="27"/>
      <c r="E218" s="27"/>
      <c r="F218" s="49"/>
      <c r="G218" s="27"/>
      <c r="H218" s="27"/>
    </row>
    <row r="219" spans="1:9">
      <c r="A219" s="64">
        <v>217</v>
      </c>
      <c r="B219" s="41"/>
      <c r="C219" s="27"/>
      <c r="D219" s="27"/>
      <c r="E219" s="27"/>
      <c r="F219" s="49"/>
      <c r="G219" s="27"/>
      <c r="H219" s="27"/>
    </row>
    <row r="220" spans="1:9">
      <c r="A220" s="64">
        <v>218</v>
      </c>
      <c r="B220" s="41"/>
      <c r="C220" s="27"/>
      <c r="D220" s="27"/>
      <c r="E220" s="27"/>
      <c r="F220" s="49"/>
      <c r="G220" s="27"/>
      <c r="H220" s="27"/>
    </row>
    <row r="221" spans="1:9">
      <c r="A221" s="64">
        <v>219</v>
      </c>
      <c r="B221" s="41"/>
      <c r="C221" s="27"/>
      <c r="D221" s="27"/>
      <c r="E221" s="27"/>
      <c r="F221" s="49"/>
      <c r="G221" s="27"/>
      <c r="H221" s="27"/>
    </row>
    <row r="222" spans="1:9">
      <c r="A222" s="64">
        <v>220</v>
      </c>
      <c r="B222" s="41"/>
      <c r="C222" s="27"/>
      <c r="D222" s="27"/>
      <c r="E222" s="27"/>
      <c r="F222" s="49"/>
      <c r="G222" s="27"/>
      <c r="H222" s="27"/>
      <c r="I222" s="32"/>
    </row>
    <row r="223" spans="1:9">
      <c r="A223" s="64">
        <v>221</v>
      </c>
      <c r="B223" s="41"/>
      <c r="C223" s="27"/>
      <c r="D223" s="27"/>
      <c r="E223" s="27"/>
      <c r="F223" s="49"/>
      <c r="G223" s="27"/>
      <c r="H223" s="27"/>
    </row>
    <row r="224" spans="1:9">
      <c r="A224" s="64">
        <v>222</v>
      </c>
      <c r="B224" s="41"/>
      <c r="C224" s="27"/>
      <c r="D224" s="27"/>
      <c r="E224" s="27"/>
      <c r="F224" s="49"/>
      <c r="G224" s="27"/>
      <c r="H224" s="27"/>
    </row>
    <row r="225" spans="1:9">
      <c r="A225" s="64">
        <v>223</v>
      </c>
      <c r="B225" s="41"/>
      <c r="C225" s="27"/>
      <c r="D225" s="27"/>
      <c r="E225" s="27"/>
      <c r="F225" s="49"/>
      <c r="G225" s="27"/>
      <c r="H225" s="27"/>
    </row>
    <row r="226" spans="1:9">
      <c r="A226" s="64">
        <v>224</v>
      </c>
      <c r="B226" s="41"/>
      <c r="C226" s="27"/>
      <c r="D226" s="27"/>
      <c r="E226" s="27"/>
      <c r="F226" s="49"/>
      <c r="G226" s="27"/>
      <c r="H226" s="27"/>
    </row>
    <row r="227" spans="1:9">
      <c r="A227" s="64">
        <v>225</v>
      </c>
      <c r="B227" s="41"/>
      <c r="C227" s="27"/>
      <c r="D227" s="27"/>
      <c r="E227" s="27"/>
      <c r="F227" s="49"/>
      <c r="G227" s="27"/>
      <c r="H227" s="27"/>
    </row>
    <row r="228" spans="1:9">
      <c r="A228" s="64">
        <v>226</v>
      </c>
      <c r="B228" s="41"/>
      <c r="C228" s="27"/>
      <c r="D228" s="27"/>
      <c r="E228" s="27"/>
      <c r="F228" s="49"/>
      <c r="G228" s="27"/>
      <c r="H228" s="27"/>
      <c r="I228" s="32"/>
    </row>
    <row r="229" spans="1:9">
      <c r="A229" s="64">
        <v>227</v>
      </c>
      <c r="B229" s="41"/>
      <c r="C229" s="27"/>
      <c r="D229" s="27"/>
      <c r="E229" s="27"/>
      <c r="F229" s="49"/>
      <c r="G229" s="27"/>
      <c r="H229" s="27"/>
    </row>
    <row r="230" spans="1:9">
      <c r="A230" s="64">
        <v>228</v>
      </c>
      <c r="B230" s="41"/>
      <c r="C230" s="27"/>
      <c r="D230" s="27"/>
      <c r="E230" s="27"/>
      <c r="F230" s="49"/>
      <c r="G230" s="27"/>
      <c r="H230" s="27"/>
    </row>
    <row r="231" spans="1:9">
      <c r="A231" s="64">
        <v>229</v>
      </c>
      <c r="B231" s="41"/>
      <c r="C231" s="27"/>
      <c r="D231" s="27"/>
      <c r="E231" s="27"/>
      <c r="F231" s="49"/>
      <c r="G231" s="27"/>
      <c r="H231" s="27"/>
      <c r="I231" s="32"/>
    </row>
    <row r="232" spans="1:9">
      <c r="A232" s="64">
        <v>230</v>
      </c>
      <c r="B232" s="41"/>
      <c r="C232" s="27"/>
      <c r="D232" s="27"/>
      <c r="E232" s="27"/>
      <c r="F232" s="49"/>
      <c r="G232" s="27"/>
      <c r="H232" s="27"/>
    </row>
    <row r="233" spans="1:9">
      <c r="A233" s="64">
        <v>231</v>
      </c>
      <c r="B233" s="41"/>
      <c r="C233" s="27"/>
      <c r="D233" s="27"/>
      <c r="E233" s="27"/>
      <c r="F233" s="49"/>
      <c r="G233" s="27"/>
      <c r="H233" s="27"/>
    </row>
    <row r="234" spans="1:9">
      <c r="A234" s="64">
        <v>232</v>
      </c>
      <c r="B234" s="41"/>
      <c r="C234" s="27"/>
      <c r="D234" s="27"/>
      <c r="E234" s="27"/>
      <c r="F234" s="49"/>
      <c r="G234" s="27"/>
      <c r="H234" s="27"/>
    </row>
    <row r="235" spans="1:9">
      <c r="A235" s="64">
        <v>233</v>
      </c>
      <c r="B235" s="41"/>
      <c r="C235" s="27"/>
      <c r="D235" s="27"/>
      <c r="E235" s="27"/>
      <c r="F235" s="50"/>
      <c r="G235" s="27"/>
      <c r="H235" s="27"/>
    </row>
    <row r="236" spans="1:9">
      <c r="A236" s="64">
        <v>234</v>
      </c>
      <c r="B236" s="41"/>
      <c r="C236" s="27"/>
      <c r="D236" s="27"/>
      <c r="E236" s="27"/>
      <c r="F236" s="50"/>
      <c r="G236" s="27"/>
      <c r="H236" s="27"/>
    </row>
    <row r="237" spans="1:9">
      <c r="A237" s="64">
        <v>235</v>
      </c>
      <c r="B237" s="41"/>
      <c r="C237" s="27"/>
      <c r="D237" s="27"/>
      <c r="E237" s="27"/>
      <c r="F237" s="50"/>
      <c r="G237" s="27"/>
      <c r="H237" s="27"/>
    </row>
    <row r="238" spans="1:9">
      <c r="A238" s="64">
        <v>236</v>
      </c>
      <c r="B238" s="41"/>
      <c r="C238" s="27"/>
      <c r="D238" s="27"/>
      <c r="E238" s="27"/>
      <c r="F238" s="50"/>
      <c r="G238" s="27"/>
      <c r="H238" s="27"/>
    </row>
    <row r="239" spans="1:9">
      <c r="A239" s="64">
        <v>237</v>
      </c>
      <c r="B239" s="41"/>
      <c r="C239" s="27"/>
      <c r="D239" s="27"/>
      <c r="E239" s="27"/>
      <c r="F239" s="50"/>
      <c r="G239" s="27"/>
      <c r="H239" s="27"/>
    </row>
    <row r="240" spans="1:9">
      <c r="A240" s="64">
        <v>238</v>
      </c>
      <c r="B240" s="41"/>
      <c r="C240" s="27"/>
      <c r="D240" s="27"/>
      <c r="E240" s="27"/>
      <c r="F240" s="50"/>
      <c r="G240" s="27"/>
      <c r="H240" s="27"/>
    </row>
    <row r="241" spans="1:9">
      <c r="A241" s="64">
        <v>239</v>
      </c>
      <c r="B241" s="41"/>
      <c r="C241" s="27"/>
      <c r="D241" s="27"/>
      <c r="E241" s="27"/>
      <c r="F241" s="50"/>
      <c r="G241" s="27"/>
      <c r="H241" s="27"/>
    </row>
    <row r="242" spans="1:9">
      <c r="A242" s="64">
        <v>240</v>
      </c>
      <c r="B242" s="41"/>
      <c r="C242" s="27"/>
      <c r="D242" s="27"/>
      <c r="E242" s="27"/>
      <c r="F242" s="50"/>
      <c r="G242" s="27"/>
      <c r="H242" s="27"/>
    </row>
    <row r="243" spans="1:9">
      <c r="A243" s="64">
        <v>241</v>
      </c>
      <c r="B243" s="41"/>
      <c r="C243" s="27"/>
      <c r="D243" s="27"/>
      <c r="E243" s="27"/>
      <c r="F243" s="50"/>
      <c r="G243" s="27"/>
      <c r="H243" s="27"/>
    </row>
    <row r="244" spans="1:9">
      <c r="A244" s="64">
        <v>242</v>
      </c>
      <c r="B244" s="41"/>
      <c r="C244" s="27"/>
      <c r="D244" s="27"/>
      <c r="E244" s="27"/>
      <c r="F244" s="50"/>
      <c r="G244" s="27"/>
      <c r="H244" s="27"/>
    </row>
    <row r="245" spans="1:9">
      <c r="A245" s="64">
        <v>243</v>
      </c>
      <c r="B245" s="41"/>
      <c r="C245" s="27"/>
      <c r="D245" s="27"/>
      <c r="E245" s="27"/>
      <c r="F245" s="50"/>
      <c r="G245" s="27"/>
      <c r="H245" s="27"/>
    </row>
    <row r="246" spans="1:9">
      <c r="A246" s="64">
        <v>244</v>
      </c>
      <c r="B246" s="41"/>
      <c r="C246" s="27"/>
      <c r="D246" s="27"/>
      <c r="E246" s="27"/>
      <c r="F246" s="50"/>
      <c r="G246" s="27"/>
      <c r="H246" s="27"/>
    </row>
    <row r="247" spans="1:9">
      <c r="A247" s="64">
        <v>245</v>
      </c>
      <c r="B247" s="41"/>
      <c r="C247" s="27"/>
      <c r="D247" s="27"/>
      <c r="E247" s="27"/>
      <c r="F247" s="50"/>
      <c r="G247" s="27"/>
      <c r="H247" s="27"/>
    </row>
    <row r="248" spans="1:9">
      <c r="A248" s="64">
        <v>246</v>
      </c>
      <c r="B248" s="41"/>
      <c r="C248" s="27"/>
      <c r="D248" s="27"/>
      <c r="E248" s="27"/>
      <c r="F248" s="50"/>
      <c r="G248" s="27"/>
      <c r="H248" s="27"/>
    </row>
    <row r="249" spans="1:9">
      <c r="A249" s="64">
        <v>247</v>
      </c>
      <c r="B249" s="41"/>
      <c r="C249" s="27"/>
      <c r="D249" s="27"/>
      <c r="E249" s="27"/>
      <c r="F249" s="50"/>
      <c r="G249" s="27"/>
      <c r="H249" s="27"/>
    </row>
    <row r="250" spans="1:9">
      <c r="A250" s="64">
        <v>248</v>
      </c>
      <c r="B250" s="41"/>
      <c r="C250" s="27"/>
      <c r="D250" s="27"/>
      <c r="E250" s="27"/>
      <c r="F250" s="50"/>
      <c r="G250" s="27"/>
      <c r="H250" s="27"/>
    </row>
    <row r="251" spans="1:9">
      <c r="A251" s="64">
        <v>249</v>
      </c>
      <c r="B251" s="41"/>
      <c r="C251" s="27"/>
      <c r="D251" s="27"/>
      <c r="E251" s="27"/>
      <c r="F251" s="50"/>
      <c r="G251" s="27"/>
      <c r="H251" s="27"/>
    </row>
    <row r="252" spans="1:9">
      <c r="A252" s="64">
        <v>250</v>
      </c>
      <c r="B252" s="41"/>
      <c r="C252" s="27"/>
      <c r="D252" s="27"/>
      <c r="E252" s="27"/>
      <c r="F252" s="50"/>
      <c r="G252" s="27"/>
      <c r="H252" s="27"/>
    </row>
    <row r="253" spans="1:9">
      <c r="A253" s="64">
        <v>251</v>
      </c>
      <c r="B253" s="41"/>
      <c r="C253" s="27"/>
      <c r="D253" s="27"/>
      <c r="E253" s="27"/>
      <c r="F253" s="50"/>
      <c r="G253" s="27"/>
      <c r="H253" s="27"/>
      <c r="I253" s="32"/>
    </row>
    <row r="254" spans="1:9">
      <c r="A254" s="64">
        <v>252</v>
      </c>
      <c r="B254" s="41"/>
      <c r="C254" s="27"/>
      <c r="D254" s="27"/>
      <c r="E254" s="27"/>
      <c r="F254" s="50"/>
      <c r="G254" s="27"/>
      <c r="H254" s="27"/>
    </row>
    <row r="255" spans="1:9">
      <c r="A255" s="64">
        <v>253</v>
      </c>
      <c r="B255" s="41"/>
      <c r="C255" s="27"/>
      <c r="D255" s="27"/>
      <c r="E255" s="27"/>
      <c r="F255" s="50"/>
      <c r="G255" s="27"/>
      <c r="H255" s="27"/>
    </row>
    <row r="256" spans="1:9">
      <c r="A256" s="64">
        <v>254</v>
      </c>
      <c r="B256" s="41"/>
      <c r="C256" s="27"/>
      <c r="D256" s="27"/>
      <c r="E256" s="27"/>
      <c r="F256" s="50"/>
      <c r="G256" s="27"/>
      <c r="H256" s="27"/>
    </row>
    <row r="257" spans="1:8">
      <c r="A257" s="64">
        <v>255</v>
      </c>
      <c r="B257" s="41"/>
      <c r="C257" s="27"/>
      <c r="D257" s="27"/>
      <c r="E257" s="27"/>
      <c r="F257" s="50"/>
      <c r="G257" s="27"/>
      <c r="H257" s="27"/>
    </row>
    <row r="258" spans="1:8">
      <c r="A258" s="64">
        <v>256</v>
      </c>
      <c r="B258" s="41"/>
      <c r="C258" s="27"/>
      <c r="D258" s="27"/>
      <c r="E258" s="27"/>
      <c r="F258" s="50"/>
      <c r="G258" s="27"/>
      <c r="H258" s="27"/>
    </row>
    <row r="259" spans="1:8">
      <c r="A259" s="64">
        <v>257</v>
      </c>
      <c r="B259" s="41"/>
      <c r="C259" s="27"/>
      <c r="D259" s="27"/>
      <c r="E259" s="27"/>
      <c r="F259" s="50"/>
      <c r="G259" s="27"/>
      <c r="H259" s="27"/>
    </row>
    <row r="260" spans="1:8">
      <c r="A260" s="64">
        <v>258</v>
      </c>
      <c r="B260" s="41"/>
      <c r="C260" s="27"/>
      <c r="D260" s="27"/>
      <c r="E260" s="27"/>
      <c r="F260" s="50"/>
      <c r="G260" s="27"/>
      <c r="H260" s="27"/>
    </row>
    <row r="261" spans="1:8">
      <c r="A261" s="64">
        <v>259</v>
      </c>
      <c r="B261" s="41"/>
      <c r="C261" s="27"/>
      <c r="D261" s="27"/>
      <c r="E261" s="27"/>
      <c r="F261" s="50"/>
      <c r="G261" s="27"/>
      <c r="H261" s="27"/>
    </row>
    <row r="262" spans="1:8">
      <c r="A262" s="64">
        <v>260</v>
      </c>
      <c r="B262" s="41"/>
      <c r="C262" s="27"/>
      <c r="D262" s="27"/>
      <c r="E262" s="27"/>
      <c r="F262" s="50"/>
      <c r="G262" s="27"/>
      <c r="H262" s="27"/>
    </row>
    <row r="263" spans="1:8">
      <c r="A263" s="64">
        <v>261</v>
      </c>
      <c r="B263" s="41"/>
      <c r="C263" s="27"/>
      <c r="D263" s="27"/>
      <c r="E263" s="27"/>
      <c r="F263" s="50"/>
      <c r="G263" s="27"/>
      <c r="H263" s="27"/>
    </row>
    <row r="264" spans="1:8">
      <c r="A264" s="64">
        <v>262</v>
      </c>
      <c r="B264" s="19"/>
      <c r="C264" s="27"/>
      <c r="D264" s="27"/>
      <c r="E264" s="27"/>
      <c r="F264" s="50"/>
      <c r="G264" s="27"/>
      <c r="H264" s="27"/>
    </row>
    <row r="265" spans="1:8">
      <c r="A265" s="64">
        <v>263</v>
      </c>
      <c r="B265" s="41"/>
      <c r="C265" s="27"/>
      <c r="D265" s="27"/>
      <c r="E265" s="27"/>
      <c r="F265" s="50"/>
      <c r="G265" s="27"/>
      <c r="H265" s="27"/>
    </row>
    <row r="266" spans="1:8">
      <c r="A266" s="64">
        <v>264</v>
      </c>
      <c r="B266" s="19"/>
      <c r="C266" s="27"/>
      <c r="D266" s="27"/>
      <c r="E266" s="27"/>
      <c r="F266" s="50"/>
      <c r="G266" s="27"/>
      <c r="H266" s="27"/>
    </row>
    <row r="267" spans="1:8">
      <c r="A267" s="64">
        <v>265</v>
      </c>
      <c r="B267" s="41"/>
      <c r="C267" s="27"/>
      <c r="D267" s="27"/>
      <c r="E267" s="27"/>
      <c r="F267" s="50"/>
      <c r="G267" s="27"/>
      <c r="H267" s="27"/>
    </row>
    <row r="268" spans="1:8">
      <c r="A268" s="64">
        <v>266</v>
      </c>
      <c r="B268" s="41"/>
      <c r="C268" s="27"/>
      <c r="D268" s="27"/>
      <c r="E268" s="27"/>
      <c r="F268" s="50"/>
      <c r="G268" s="27"/>
      <c r="H268" s="27"/>
    </row>
    <row r="269" spans="1:8">
      <c r="A269" s="64">
        <v>267</v>
      </c>
      <c r="B269" s="41"/>
      <c r="C269" s="27"/>
      <c r="D269" s="27"/>
      <c r="E269" s="27"/>
      <c r="F269" s="50"/>
      <c r="G269" s="27"/>
      <c r="H269" s="27"/>
    </row>
    <row r="270" spans="1:8">
      <c r="A270" s="64">
        <v>268</v>
      </c>
      <c r="B270" s="41"/>
      <c r="C270" s="27"/>
      <c r="D270" s="27"/>
      <c r="E270" s="27"/>
      <c r="F270" s="50"/>
      <c r="G270" s="27"/>
      <c r="H270" s="27"/>
    </row>
    <row r="271" spans="1:8">
      <c r="A271" s="64">
        <v>269</v>
      </c>
      <c r="B271" s="41"/>
      <c r="C271" s="27"/>
      <c r="D271" s="27"/>
      <c r="E271" s="27"/>
      <c r="F271" s="50"/>
      <c r="G271" s="27"/>
      <c r="H271" s="27"/>
    </row>
    <row r="272" spans="1:8">
      <c r="A272" s="64">
        <v>270</v>
      </c>
      <c r="B272" s="41"/>
      <c r="C272" s="27"/>
      <c r="D272" s="27"/>
      <c r="E272" s="27"/>
      <c r="F272" s="50"/>
      <c r="G272" s="27"/>
      <c r="H272" s="27"/>
    </row>
    <row r="273" spans="1:9">
      <c r="A273" s="64">
        <v>271</v>
      </c>
      <c r="B273" s="41"/>
      <c r="C273" s="27"/>
      <c r="D273" s="27"/>
      <c r="E273" s="27"/>
      <c r="F273" s="50"/>
      <c r="G273" s="27"/>
      <c r="H273" s="27"/>
    </row>
    <row r="274" spans="1:9">
      <c r="A274" s="64">
        <v>272</v>
      </c>
      <c r="B274" s="41"/>
      <c r="C274" s="27"/>
      <c r="D274" s="27"/>
      <c r="E274" s="27"/>
      <c r="F274" s="50"/>
      <c r="G274" s="27"/>
      <c r="H274" s="27"/>
    </row>
    <row r="275" spans="1:9">
      <c r="A275" s="64">
        <v>273</v>
      </c>
      <c r="B275" s="41"/>
      <c r="C275" s="27"/>
      <c r="D275" s="27"/>
      <c r="E275" s="27"/>
      <c r="F275" s="50"/>
      <c r="G275" s="27"/>
      <c r="H275" s="27"/>
    </row>
    <row r="276" spans="1:9">
      <c r="A276" s="64">
        <v>274</v>
      </c>
      <c r="B276" s="41"/>
      <c r="C276" s="27"/>
      <c r="D276" s="27"/>
      <c r="E276" s="27"/>
      <c r="F276" s="48"/>
      <c r="G276" s="27"/>
      <c r="H276" s="27"/>
    </row>
    <row r="277" spans="1:9">
      <c r="A277" s="64">
        <v>275</v>
      </c>
      <c r="B277" s="41"/>
      <c r="C277" s="27"/>
      <c r="D277" s="27"/>
      <c r="E277" s="27"/>
      <c r="F277" s="48"/>
      <c r="G277" s="27"/>
      <c r="H277" s="27"/>
    </row>
    <row r="278" spans="1:9">
      <c r="A278" s="64">
        <v>276</v>
      </c>
      <c r="B278" s="41"/>
      <c r="C278" s="27"/>
      <c r="D278" s="27"/>
      <c r="E278" s="27"/>
      <c r="F278" s="48"/>
      <c r="G278" s="27"/>
      <c r="H278" s="27"/>
    </row>
    <row r="279" spans="1:9">
      <c r="A279" s="64">
        <v>277</v>
      </c>
      <c r="B279" s="41"/>
      <c r="C279" s="27"/>
      <c r="D279" s="27"/>
      <c r="E279" s="27"/>
      <c r="F279" s="48"/>
      <c r="G279" s="27"/>
      <c r="H279" s="27"/>
      <c r="I279" s="32"/>
    </row>
    <row r="280" spans="1:9">
      <c r="A280" s="64">
        <v>278</v>
      </c>
      <c r="B280" s="41"/>
      <c r="C280" s="27"/>
      <c r="D280" s="27"/>
      <c r="E280" s="27"/>
      <c r="F280" s="48"/>
      <c r="G280" s="27"/>
      <c r="H280" s="27"/>
    </row>
    <row r="281" spans="1:9">
      <c r="A281" s="64">
        <v>279</v>
      </c>
      <c r="B281" s="41"/>
      <c r="C281" s="27"/>
      <c r="D281" s="27"/>
      <c r="E281" s="27"/>
      <c r="F281" s="48"/>
      <c r="G281" s="27"/>
      <c r="H281" s="27"/>
    </row>
    <row r="282" spans="1:9">
      <c r="A282" s="64">
        <v>280</v>
      </c>
      <c r="B282" s="41"/>
      <c r="C282" s="27"/>
      <c r="D282" s="27"/>
      <c r="E282" s="27"/>
      <c r="F282" s="48"/>
      <c r="G282" s="27"/>
      <c r="H282" s="27"/>
    </row>
    <row r="283" spans="1:9">
      <c r="A283" s="64">
        <v>281</v>
      </c>
      <c r="B283" s="41"/>
      <c r="C283" s="27"/>
      <c r="D283" s="27"/>
      <c r="E283" s="27"/>
      <c r="F283" s="48"/>
      <c r="G283" s="27"/>
      <c r="H283" s="27"/>
    </row>
    <row r="284" spans="1:9">
      <c r="A284" s="64">
        <v>282</v>
      </c>
      <c r="B284" s="41"/>
      <c r="C284" s="27"/>
      <c r="D284" s="27"/>
      <c r="E284" s="27"/>
      <c r="F284" s="48"/>
      <c r="G284" s="27"/>
      <c r="H284" s="27"/>
    </row>
    <row r="285" spans="1:9">
      <c r="A285" s="64">
        <v>283</v>
      </c>
      <c r="B285" s="41"/>
      <c r="C285" s="27"/>
      <c r="D285" s="27"/>
      <c r="E285" s="27"/>
      <c r="F285" s="48"/>
      <c r="G285" s="27"/>
      <c r="H285" s="27"/>
    </row>
    <row r="286" spans="1:9">
      <c r="A286" s="64">
        <v>284</v>
      </c>
      <c r="B286" s="41"/>
      <c r="C286" s="27"/>
      <c r="D286" s="27"/>
      <c r="E286" s="27"/>
      <c r="F286" s="48"/>
      <c r="G286" s="27"/>
      <c r="H286" s="27"/>
    </row>
    <row r="287" spans="1:9">
      <c r="A287" s="64">
        <v>285</v>
      </c>
      <c r="B287" s="41"/>
      <c r="C287" s="27"/>
      <c r="D287" s="27"/>
      <c r="E287" s="27"/>
      <c r="F287" s="48"/>
      <c r="G287" s="27"/>
      <c r="H287" s="27"/>
    </row>
    <row r="288" spans="1:9">
      <c r="A288" s="64">
        <v>286</v>
      </c>
      <c r="B288" s="41"/>
      <c r="C288" s="27"/>
      <c r="D288" s="27"/>
      <c r="E288" s="27"/>
      <c r="F288" s="48"/>
      <c r="G288" s="27"/>
      <c r="H288" s="27"/>
    </row>
    <row r="289" spans="1:8">
      <c r="A289" s="64">
        <v>287</v>
      </c>
      <c r="B289" s="41"/>
      <c r="C289" s="27"/>
      <c r="D289" s="27"/>
      <c r="E289" s="27"/>
      <c r="F289" s="48"/>
      <c r="G289" s="27"/>
      <c r="H289" s="27"/>
    </row>
    <row r="290" spans="1:8">
      <c r="A290" s="64">
        <v>288</v>
      </c>
      <c r="B290" s="41"/>
      <c r="C290" s="27"/>
      <c r="D290" s="27"/>
      <c r="E290" s="27"/>
      <c r="F290" s="48"/>
      <c r="G290" s="27"/>
      <c r="H290" s="27"/>
    </row>
    <row r="291" spans="1:8">
      <c r="A291" s="64">
        <v>289</v>
      </c>
      <c r="B291" s="41"/>
      <c r="C291" s="27"/>
      <c r="D291" s="27"/>
      <c r="E291" s="27"/>
      <c r="F291" s="48"/>
      <c r="G291" s="27"/>
      <c r="H291" s="27"/>
    </row>
    <row r="292" spans="1:8">
      <c r="A292" s="64">
        <v>290</v>
      </c>
      <c r="B292" s="41"/>
      <c r="C292" s="27"/>
      <c r="D292" s="27"/>
      <c r="E292" s="27"/>
      <c r="F292" s="48"/>
      <c r="G292" s="27"/>
      <c r="H292" s="27"/>
    </row>
    <row r="293" spans="1:8">
      <c r="A293" s="64">
        <v>291</v>
      </c>
      <c r="B293" s="41"/>
      <c r="C293" s="27"/>
      <c r="D293" s="27"/>
      <c r="E293" s="27"/>
      <c r="F293" s="48"/>
      <c r="G293" s="27"/>
      <c r="H293" s="27"/>
    </row>
    <row r="294" spans="1:8">
      <c r="A294" s="64">
        <v>292</v>
      </c>
      <c r="B294" s="41"/>
      <c r="C294" s="27"/>
      <c r="D294" s="27"/>
      <c r="E294" s="27"/>
      <c r="F294" s="48"/>
      <c r="G294" s="27"/>
      <c r="H294" s="27"/>
    </row>
    <row r="295" spans="1:8">
      <c r="A295" s="64">
        <v>293</v>
      </c>
      <c r="B295" s="41"/>
      <c r="C295" s="27"/>
      <c r="D295" s="27"/>
      <c r="E295" s="27"/>
      <c r="F295" s="48"/>
      <c r="G295" s="27"/>
      <c r="H295" s="27"/>
    </row>
    <row r="296" spans="1:8">
      <c r="A296" s="64">
        <v>294</v>
      </c>
      <c r="B296" s="41"/>
      <c r="C296" s="27"/>
      <c r="D296" s="27"/>
      <c r="E296" s="27"/>
      <c r="F296" s="48"/>
      <c r="G296" s="27"/>
      <c r="H296" s="27"/>
    </row>
    <row r="297" spans="1:8">
      <c r="A297" s="64">
        <v>295</v>
      </c>
      <c r="B297" s="41"/>
      <c r="C297" s="27"/>
      <c r="D297" s="27"/>
      <c r="E297" s="27"/>
      <c r="F297" s="48"/>
      <c r="G297" s="27"/>
      <c r="H297" s="27"/>
    </row>
    <row r="298" spans="1:8">
      <c r="A298" s="64">
        <v>296</v>
      </c>
      <c r="B298" s="41"/>
      <c r="C298" s="27"/>
      <c r="D298" s="27"/>
      <c r="E298" s="27"/>
      <c r="F298" s="48"/>
      <c r="G298" s="27"/>
      <c r="H298" s="27"/>
    </row>
    <row r="299" spans="1:8">
      <c r="A299" s="64">
        <v>297</v>
      </c>
      <c r="B299" s="41"/>
      <c r="C299" s="27"/>
      <c r="D299" s="27"/>
      <c r="E299" s="27"/>
      <c r="F299" s="48"/>
      <c r="G299" s="27"/>
      <c r="H299" s="27"/>
    </row>
    <row r="300" spans="1:8">
      <c r="A300" s="64">
        <v>298</v>
      </c>
      <c r="B300" s="41"/>
      <c r="C300" s="27"/>
      <c r="D300" s="27"/>
      <c r="E300" s="27"/>
      <c r="F300" s="48"/>
      <c r="G300" s="27"/>
      <c r="H300" s="27"/>
    </row>
    <row r="301" spans="1:8">
      <c r="A301" s="64">
        <v>299</v>
      </c>
      <c r="B301" s="41"/>
      <c r="C301" s="27"/>
      <c r="D301" s="27"/>
      <c r="E301" s="27"/>
      <c r="F301" s="48"/>
      <c r="G301" s="27"/>
      <c r="H301" s="27"/>
    </row>
    <row r="302" spans="1:8">
      <c r="A302" s="64">
        <v>300</v>
      </c>
      <c r="B302" s="41"/>
      <c r="C302" s="27"/>
      <c r="D302" s="27"/>
      <c r="E302" s="27"/>
      <c r="F302" s="48"/>
      <c r="G302" s="27"/>
      <c r="H302" s="27"/>
    </row>
    <row r="303" spans="1:8">
      <c r="A303" s="64">
        <v>301</v>
      </c>
      <c r="B303" s="41"/>
      <c r="C303" s="27"/>
      <c r="D303" s="27"/>
      <c r="E303" s="27"/>
      <c r="F303" s="48"/>
      <c r="G303" s="27"/>
      <c r="H303" s="27"/>
    </row>
    <row r="304" spans="1:8">
      <c r="A304" s="64">
        <v>302</v>
      </c>
      <c r="B304" s="41"/>
      <c r="C304" s="27"/>
      <c r="D304" s="27"/>
      <c r="E304" s="27"/>
      <c r="F304" s="48"/>
      <c r="G304" s="27"/>
      <c r="H304" s="27"/>
    </row>
    <row r="305" spans="1:8">
      <c r="A305" s="64">
        <v>303</v>
      </c>
      <c r="B305" s="41"/>
      <c r="C305" s="27"/>
      <c r="D305" s="27"/>
      <c r="E305" s="27"/>
      <c r="F305" s="48"/>
      <c r="G305" s="27"/>
      <c r="H305" s="27"/>
    </row>
    <row r="306" spans="1:8">
      <c r="A306" s="64">
        <v>304</v>
      </c>
      <c r="B306" s="41"/>
      <c r="C306" s="27"/>
      <c r="D306" s="27"/>
      <c r="E306" s="27"/>
      <c r="F306" s="48"/>
      <c r="G306" s="27"/>
      <c r="H306" s="27"/>
    </row>
    <row r="307" spans="1:8">
      <c r="A307" s="64">
        <v>305</v>
      </c>
      <c r="B307" s="41"/>
      <c r="C307" s="27"/>
      <c r="D307" s="27"/>
      <c r="E307" s="27"/>
      <c r="F307" s="48"/>
      <c r="G307" s="27"/>
      <c r="H307" s="27"/>
    </row>
    <row r="308" spans="1:8">
      <c r="A308" s="64">
        <v>306</v>
      </c>
      <c r="B308" s="41"/>
      <c r="C308" s="27"/>
      <c r="D308" s="27"/>
      <c r="E308" s="27"/>
      <c r="F308" s="48"/>
      <c r="G308" s="27"/>
      <c r="H308" s="27"/>
    </row>
    <row r="309" spans="1:8">
      <c r="A309" s="64">
        <v>307</v>
      </c>
      <c r="B309" s="41"/>
      <c r="C309" s="27"/>
      <c r="D309" s="27"/>
      <c r="E309" s="27"/>
      <c r="F309" s="48"/>
      <c r="G309" s="27"/>
      <c r="H309" s="27"/>
    </row>
    <row r="310" spans="1:8">
      <c r="A310" s="64">
        <v>308</v>
      </c>
      <c r="B310" s="41"/>
      <c r="C310" s="27"/>
      <c r="D310" s="27"/>
      <c r="E310" s="27"/>
      <c r="F310" s="48"/>
      <c r="G310" s="27"/>
      <c r="H310" s="27"/>
    </row>
    <row r="311" spans="1:8">
      <c r="A311" s="64">
        <v>309</v>
      </c>
      <c r="B311" s="41"/>
      <c r="C311" s="27"/>
      <c r="D311" s="27"/>
      <c r="E311" s="27"/>
      <c r="F311" s="48"/>
      <c r="G311" s="27"/>
      <c r="H311" s="27"/>
    </row>
    <row r="312" spans="1:8">
      <c r="A312" s="64">
        <v>310</v>
      </c>
      <c r="B312" s="41"/>
      <c r="C312" s="27"/>
      <c r="D312" s="27"/>
      <c r="E312" s="27"/>
      <c r="F312" s="48"/>
      <c r="G312" s="27"/>
      <c r="H312" s="27"/>
    </row>
    <row r="313" spans="1:8">
      <c r="A313" s="64">
        <v>311</v>
      </c>
      <c r="B313" s="41"/>
      <c r="C313" s="27"/>
      <c r="D313" s="27"/>
      <c r="E313" s="27"/>
      <c r="F313" s="48"/>
      <c r="G313" s="27"/>
      <c r="H313" s="27"/>
    </row>
    <row r="314" spans="1:8">
      <c r="A314" s="64">
        <v>312</v>
      </c>
      <c r="B314" s="41"/>
      <c r="C314" s="27"/>
      <c r="D314" s="27"/>
      <c r="E314" s="27"/>
      <c r="F314" s="48"/>
      <c r="G314" s="27"/>
      <c r="H314" s="27"/>
    </row>
    <row r="315" spans="1:8">
      <c r="A315" s="64">
        <v>313</v>
      </c>
      <c r="B315" s="41"/>
      <c r="C315" s="27"/>
      <c r="D315" s="27"/>
      <c r="E315" s="27"/>
      <c r="F315" s="48"/>
      <c r="G315" s="27"/>
      <c r="H315" s="27"/>
    </row>
    <row r="316" spans="1:8">
      <c r="A316" s="64">
        <v>314</v>
      </c>
      <c r="B316" s="41"/>
      <c r="C316" s="27"/>
      <c r="D316" s="27"/>
      <c r="E316" s="27"/>
      <c r="F316" s="48"/>
      <c r="G316" s="27"/>
      <c r="H316" s="27"/>
    </row>
    <row r="317" spans="1:8">
      <c r="A317" s="64">
        <v>315</v>
      </c>
      <c r="B317" s="41"/>
      <c r="C317" s="27"/>
      <c r="D317" s="27"/>
      <c r="E317" s="27"/>
      <c r="F317" s="48"/>
      <c r="G317" s="27"/>
      <c r="H317" s="27"/>
    </row>
    <row r="318" spans="1:8">
      <c r="A318" s="64">
        <v>316</v>
      </c>
      <c r="B318" s="41"/>
      <c r="C318" s="27"/>
      <c r="D318" s="27"/>
      <c r="E318" s="27"/>
      <c r="F318" s="48"/>
      <c r="G318" s="27"/>
      <c r="H318" s="27"/>
    </row>
    <row r="319" spans="1:8">
      <c r="A319" s="64">
        <v>317</v>
      </c>
      <c r="B319" s="41"/>
      <c r="C319" s="27"/>
      <c r="D319" s="27"/>
      <c r="E319" s="27"/>
      <c r="F319" s="48"/>
      <c r="G319" s="27"/>
      <c r="H319" s="27"/>
    </row>
    <row r="320" spans="1:8">
      <c r="A320" s="64">
        <v>318</v>
      </c>
      <c r="B320" s="41"/>
      <c r="C320" s="27"/>
      <c r="D320" s="27"/>
      <c r="E320" s="27"/>
      <c r="F320" s="48"/>
      <c r="G320" s="27"/>
      <c r="H320" s="27"/>
    </row>
    <row r="321" spans="1:9">
      <c r="A321" s="64">
        <v>319</v>
      </c>
      <c r="B321" s="41"/>
      <c r="C321" s="27"/>
      <c r="D321" s="27"/>
      <c r="E321" s="27"/>
      <c r="F321" s="48"/>
      <c r="G321" s="27"/>
      <c r="H321" s="27"/>
    </row>
    <row r="322" spans="1:9">
      <c r="A322" s="64">
        <v>320</v>
      </c>
      <c r="B322" s="41"/>
      <c r="C322" s="27"/>
      <c r="D322" s="27"/>
      <c r="E322" s="27"/>
      <c r="F322" s="48"/>
      <c r="G322" s="27"/>
      <c r="H322" s="27"/>
    </row>
    <row r="323" spans="1:9">
      <c r="A323" s="64">
        <v>321</v>
      </c>
      <c r="B323" s="41"/>
      <c r="C323" s="27"/>
      <c r="D323" s="27"/>
      <c r="E323" s="27"/>
      <c r="F323" s="48"/>
      <c r="G323" s="27"/>
      <c r="H323" s="27"/>
    </row>
    <row r="324" spans="1:9">
      <c r="A324" s="64">
        <v>322</v>
      </c>
      <c r="B324" s="41"/>
      <c r="C324" s="27"/>
      <c r="D324" s="27"/>
      <c r="E324" s="27"/>
      <c r="F324" s="48"/>
      <c r="G324" s="27"/>
      <c r="H324" s="27"/>
    </row>
    <row r="325" spans="1:9">
      <c r="A325" s="64">
        <v>323</v>
      </c>
      <c r="B325" s="41"/>
      <c r="C325" s="27"/>
      <c r="D325" s="27"/>
      <c r="E325" s="27"/>
      <c r="F325" s="48"/>
      <c r="G325" s="27"/>
      <c r="H325" s="27"/>
    </row>
    <row r="326" spans="1:9">
      <c r="A326" s="64">
        <v>324</v>
      </c>
      <c r="B326" s="41"/>
      <c r="C326" s="27"/>
      <c r="D326" s="27"/>
      <c r="E326" s="27"/>
      <c r="F326" s="48"/>
      <c r="G326" s="27"/>
      <c r="H326" s="27"/>
    </row>
    <row r="327" spans="1:9">
      <c r="A327" s="64">
        <v>325</v>
      </c>
      <c r="B327" s="41"/>
      <c r="C327" s="27"/>
      <c r="D327" s="27"/>
      <c r="E327" s="27"/>
      <c r="F327" s="48"/>
      <c r="G327" s="27"/>
      <c r="H327" s="27"/>
    </row>
    <row r="328" spans="1:9">
      <c r="A328" s="64">
        <v>326</v>
      </c>
      <c r="B328" s="41"/>
      <c r="C328" s="27"/>
      <c r="D328" s="27"/>
      <c r="E328" s="27"/>
      <c r="F328" s="48"/>
      <c r="G328" s="27"/>
      <c r="H328" s="27"/>
    </row>
    <row r="329" spans="1:9">
      <c r="A329" s="64">
        <v>327</v>
      </c>
      <c r="B329" s="41"/>
      <c r="C329" s="27"/>
      <c r="D329" s="27"/>
      <c r="E329" s="27"/>
      <c r="F329" s="48"/>
      <c r="G329" s="27"/>
      <c r="H329" s="27"/>
    </row>
    <row r="330" spans="1:9">
      <c r="A330" s="64">
        <v>328</v>
      </c>
      <c r="B330" s="41"/>
      <c r="C330" s="27"/>
      <c r="D330" s="27"/>
      <c r="E330" s="27"/>
      <c r="F330" s="48"/>
      <c r="G330" s="27"/>
      <c r="H330" s="27"/>
    </row>
    <row r="331" spans="1:9">
      <c r="A331" s="64">
        <v>329</v>
      </c>
      <c r="B331" s="41"/>
      <c r="C331" s="27"/>
      <c r="D331" s="27"/>
      <c r="E331" s="27"/>
      <c r="F331" s="48"/>
      <c r="G331" s="27"/>
      <c r="H331" s="27"/>
    </row>
    <row r="332" spans="1:9">
      <c r="A332" s="64">
        <v>330</v>
      </c>
      <c r="B332" s="41"/>
      <c r="C332" s="27"/>
      <c r="D332" s="27"/>
      <c r="E332" s="27"/>
      <c r="F332" s="48"/>
      <c r="G332" s="27"/>
      <c r="H332" s="27"/>
      <c r="I332" s="32"/>
    </row>
    <row r="333" spans="1:9">
      <c r="A333" s="64">
        <v>331</v>
      </c>
      <c r="B333" s="41"/>
      <c r="C333" s="27"/>
      <c r="D333" s="27"/>
      <c r="E333" s="27"/>
      <c r="F333" s="48"/>
      <c r="G333" s="27"/>
      <c r="H333" s="27"/>
    </row>
    <row r="334" spans="1:9">
      <c r="A334" s="64">
        <v>332</v>
      </c>
      <c r="B334" s="41"/>
      <c r="C334" s="27"/>
      <c r="D334" s="27"/>
      <c r="E334" s="27"/>
      <c r="F334" s="48"/>
      <c r="G334" s="27"/>
      <c r="H334" s="27"/>
    </row>
    <row r="335" spans="1:9">
      <c r="A335" s="64">
        <v>333</v>
      </c>
      <c r="B335" s="41"/>
      <c r="C335" s="27"/>
      <c r="D335" s="27"/>
      <c r="E335" s="27"/>
      <c r="F335" s="48"/>
      <c r="G335" s="27"/>
      <c r="H335" s="27"/>
    </row>
    <row r="336" spans="1:9">
      <c r="A336" s="64">
        <v>334</v>
      </c>
      <c r="B336" s="41"/>
      <c r="C336" s="27"/>
      <c r="D336" s="27"/>
      <c r="E336" s="27"/>
      <c r="F336" s="48"/>
      <c r="G336" s="27"/>
      <c r="H336" s="27"/>
    </row>
    <row r="337" spans="1:8">
      <c r="A337" s="64">
        <v>335</v>
      </c>
      <c r="B337" s="41"/>
      <c r="C337" s="27"/>
      <c r="D337" s="27"/>
      <c r="E337" s="27"/>
      <c r="F337" s="48"/>
      <c r="G337" s="27"/>
      <c r="H337" s="27"/>
    </row>
    <row r="338" spans="1:8">
      <c r="A338" s="64">
        <v>336</v>
      </c>
      <c r="B338" s="41"/>
      <c r="C338" s="27"/>
      <c r="D338" s="27"/>
      <c r="E338" s="27"/>
      <c r="F338" s="48"/>
      <c r="G338" s="27"/>
      <c r="H338" s="27"/>
    </row>
    <row r="339" spans="1:8">
      <c r="A339" s="64">
        <v>337</v>
      </c>
      <c r="B339" s="41"/>
      <c r="C339" s="27"/>
      <c r="D339" s="27"/>
      <c r="E339" s="27"/>
      <c r="F339" s="48"/>
      <c r="G339" s="27"/>
      <c r="H339" s="27"/>
    </row>
    <row r="340" spans="1:8">
      <c r="A340" s="64">
        <v>338</v>
      </c>
      <c r="B340" s="41"/>
      <c r="C340" s="27"/>
      <c r="D340" s="27"/>
      <c r="E340" s="27"/>
      <c r="F340" s="48"/>
      <c r="G340" s="27"/>
      <c r="H340" s="27"/>
    </row>
    <row r="341" spans="1:8">
      <c r="A341" s="64">
        <v>339</v>
      </c>
      <c r="B341" s="41"/>
      <c r="C341" s="27"/>
      <c r="D341" s="27"/>
      <c r="E341" s="27"/>
      <c r="F341" s="48"/>
      <c r="G341" s="27"/>
      <c r="H341" s="27"/>
    </row>
    <row r="342" spans="1:8">
      <c r="A342" s="64">
        <v>340</v>
      </c>
      <c r="B342" s="41"/>
      <c r="C342" s="27"/>
      <c r="D342" s="27"/>
      <c r="E342" s="27"/>
      <c r="F342" s="48"/>
      <c r="G342" s="27"/>
      <c r="H342" s="27"/>
    </row>
    <row r="343" spans="1:8">
      <c r="A343" s="64">
        <v>341</v>
      </c>
      <c r="B343" s="41"/>
      <c r="C343" s="27"/>
      <c r="D343" s="27"/>
      <c r="E343" s="27"/>
      <c r="F343" s="48"/>
      <c r="G343" s="27"/>
      <c r="H343" s="27"/>
    </row>
    <row r="344" spans="1:8">
      <c r="A344" s="64">
        <v>342</v>
      </c>
      <c r="B344" s="41"/>
      <c r="C344" s="27"/>
      <c r="D344" s="27"/>
      <c r="E344" s="27"/>
      <c r="F344" s="48"/>
      <c r="G344" s="27"/>
      <c r="H344" s="27"/>
    </row>
    <row r="345" spans="1:8">
      <c r="A345" s="64">
        <v>343</v>
      </c>
      <c r="B345" s="41"/>
      <c r="C345" s="27"/>
      <c r="D345" s="27"/>
      <c r="E345" s="27"/>
      <c r="F345" s="48"/>
      <c r="G345" s="27"/>
      <c r="H345" s="27"/>
    </row>
    <row r="346" spans="1:8">
      <c r="A346" s="64">
        <v>344</v>
      </c>
      <c r="B346" s="41"/>
      <c r="C346" s="27"/>
      <c r="D346" s="27"/>
      <c r="E346" s="27"/>
      <c r="F346" s="48"/>
      <c r="G346" s="27"/>
      <c r="H346" s="27"/>
    </row>
    <row r="347" spans="1:8">
      <c r="A347" s="64">
        <v>345</v>
      </c>
      <c r="B347" s="41"/>
      <c r="C347" s="27"/>
      <c r="D347" s="27"/>
      <c r="E347" s="27"/>
      <c r="F347" s="48"/>
      <c r="G347" s="27"/>
      <c r="H347" s="27"/>
    </row>
    <row r="348" spans="1:8">
      <c r="A348" s="64">
        <v>346</v>
      </c>
      <c r="B348" s="41"/>
      <c r="C348" s="27"/>
      <c r="D348" s="27"/>
      <c r="E348" s="27"/>
      <c r="F348" s="48"/>
      <c r="G348" s="27"/>
      <c r="H348" s="27"/>
    </row>
    <row r="349" spans="1:8">
      <c r="A349" s="64">
        <v>347</v>
      </c>
      <c r="B349" s="41"/>
      <c r="C349" s="27"/>
      <c r="D349" s="27"/>
      <c r="E349" s="27"/>
      <c r="F349" s="48"/>
      <c r="G349" s="27"/>
      <c r="H349" s="27"/>
    </row>
    <row r="350" spans="1:8">
      <c r="A350" s="64">
        <v>348</v>
      </c>
      <c r="B350" s="41"/>
      <c r="C350" s="27"/>
      <c r="D350" s="27"/>
      <c r="E350" s="27"/>
      <c r="F350" s="48"/>
      <c r="G350" s="27"/>
      <c r="H350" s="27"/>
    </row>
    <row r="351" spans="1:8">
      <c r="A351" s="64">
        <v>349</v>
      </c>
      <c r="B351" s="41"/>
      <c r="C351" s="27"/>
      <c r="D351" s="27"/>
      <c r="E351" s="27"/>
      <c r="F351" s="48"/>
      <c r="G351" s="27"/>
      <c r="H351" s="27"/>
    </row>
    <row r="352" spans="1:8">
      <c r="A352" s="64">
        <v>350</v>
      </c>
      <c r="B352" s="41"/>
      <c r="C352" s="27"/>
      <c r="D352" s="27"/>
      <c r="E352" s="27"/>
      <c r="F352" s="51"/>
      <c r="G352" s="27"/>
      <c r="H352" s="27"/>
    </row>
    <row r="353" spans="1:9">
      <c r="A353" s="64">
        <v>351</v>
      </c>
      <c r="B353" s="41"/>
      <c r="C353" s="27"/>
      <c r="D353" s="27"/>
      <c r="E353" s="27"/>
      <c r="F353" s="51"/>
      <c r="G353" s="27"/>
      <c r="H353" s="27"/>
    </row>
    <row r="354" spans="1:9">
      <c r="A354" s="64">
        <v>352</v>
      </c>
      <c r="B354" s="41"/>
      <c r="C354" s="27"/>
      <c r="D354" s="27"/>
      <c r="E354" s="27"/>
      <c r="F354" s="51"/>
      <c r="G354" s="27"/>
      <c r="H354" s="27"/>
    </row>
    <row r="355" spans="1:9">
      <c r="A355" s="64">
        <v>353</v>
      </c>
      <c r="B355" s="41"/>
      <c r="C355" s="27"/>
      <c r="D355" s="27"/>
      <c r="E355" s="27"/>
      <c r="F355" s="51"/>
      <c r="G355" s="27"/>
      <c r="H355" s="27"/>
    </row>
    <row r="356" spans="1:9">
      <c r="A356" s="64">
        <v>354</v>
      </c>
      <c r="B356" s="41"/>
      <c r="C356" s="27"/>
      <c r="D356" s="27"/>
      <c r="E356" s="27"/>
      <c r="F356" s="51"/>
      <c r="G356" s="27"/>
      <c r="H356" s="27"/>
    </row>
    <row r="357" spans="1:9">
      <c r="A357" s="64">
        <v>355</v>
      </c>
      <c r="B357" s="41"/>
      <c r="C357" s="27"/>
      <c r="D357" s="27"/>
      <c r="E357" s="27"/>
      <c r="F357" s="51"/>
      <c r="G357" s="27"/>
      <c r="H357" s="27"/>
    </row>
    <row r="358" spans="1:9">
      <c r="A358" s="64">
        <v>356</v>
      </c>
      <c r="B358" s="41"/>
      <c r="C358" s="27"/>
      <c r="D358" s="27"/>
      <c r="E358" s="27"/>
      <c r="F358" s="51"/>
      <c r="G358" s="27"/>
      <c r="H358" s="27"/>
    </row>
    <row r="359" spans="1:9">
      <c r="A359" s="64">
        <v>357</v>
      </c>
      <c r="B359" s="41"/>
      <c r="C359" s="27"/>
      <c r="D359" s="27"/>
      <c r="E359" s="27"/>
      <c r="F359" s="51"/>
      <c r="G359" s="27"/>
      <c r="H359" s="27"/>
    </row>
    <row r="360" spans="1:9">
      <c r="A360" s="64">
        <v>358</v>
      </c>
      <c r="B360" s="41"/>
      <c r="C360" s="27"/>
      <c r="D360" s="27"/>
      <c r="E360" s="27"/>
      <c r="F360" s="51"/>
      <c r="G360" s="27"/>
      <c r="H360" s="27"/>
    </row>
    <row r="361" spans="1:9">
      <c r="A361" s="64">
        <v>359</v>
      </c>
      <c r="B361" s="41"/>
      <c r="C361" s="27"/>
      <c r="D361" s="27"/>
      <c r="E361" s="27"/>
      <c r="F361" s="51"/>
      <c r="G361" s="27"/>
      <c r="H361" s="27"/>
    </row>
    <row r="362" spans="1:9">
      <c r="A362" s="64">
        <v>360</v>
      </c>
      <c r="B362" s="41"/>
      <c r="C362" s="27"/>
      <c r="D362" s="27"/>
      <c r="E362" s="27"/>
      <c r="F362" s="51"/>
      <c r="G362" s="27"/>
      <c r="H362" s="27"/>
    </row>
    <row r="363" spans="1:9">
      <c r="A363" s="64">
        <v>361</v>
      </c>
      <c r="B363" s="41"/>
      <c r="C363" s="27"/>
      <c r="D363" s="27"/>
      <c r="E363" s="27"/>
      <c r="F363" s="51"/>
      <c r="G363" s="27"/>
      <c r="H363" s="27"/>
    </row>
    <row r="364" spans="1:9">
      <c r="A364" s="64">
        <v>362</v>
      </c>
      <c r="B364" s="41"/>
      <c r="C364" s="27"/>
      <c r="D364" s="27"/>
      <c r="E364" s="27"/>
      <c r="F364" s="51"/>
      <c r="G364" s="27"/>
      <c r="H364" s="27"/>
      <c r="I364" s="32"/>
    </row>
    <row r="365" spans="1:9">
      <c r="A365" s="64">
        <v>363</v>
      </c>
      <c r="B365" s="41"/>
      <c r="C365" s="27"/>
      <c r="D365" s="27"/>
      <c r="E365" s="27"/>
      <c r="F365" s="51"/>
      <c r="G365" s="27"/>
      <c r="H365" s="27"/>
    </row>
    <row r="366" spans="1:9">
      <c r="A366" s="64">
        <v>364</v>
      </c>
      <c r="B366" s="41"/>
      <c r="C366" s="27"/>
      <c r="D366" s="27"/>
      <c r="E366" s="27"/>
      <c r="F366" s="51"/>
      <c r="G366" s="27"/>
      <c r="H366" s="27"/>
    </row>
    <row r="367" spans="1:9">
      <c r="A367" s="64">
        <v>365</v>
      </c>
      <c r="B367" s="41"/>
      <c r="C367" s="27"/>
      <c r="D367" s="27"/>
      <c r="E367" s="27"/>
      <c r="F367" s="51"/>
      <c r="G367" s="27"/>
      <c r="H367" s="27"/>
    </row>
    <row r="368" spans="1:9">
      <c r="A368" s="64">
        <v>366</v>
      </c>
      <c r="B368" s="41"/>
      <c r="C368" s="27"/>
      <c r="D368" s="27"/>
      <c r="E368" s="27"/>
      <c r="F368" s="51"/>
      <c r="G368" s="27"/>
      <c r="H368" s="27"/>
    </row>
    <row r="369" spans="1:8">
      <c r="A369" s="64">
        <v>367</v>
      </c>
      <c r="B369" s="41"/>
      <c r="C369" s="27"/>
      <c r="D369" s="27"/>
      <c r="E369" s="27"/>
      <c r="F369" s="51"/>
      <c r="G369" s="27"/>
      <c r="H369" s="27"/>
    </row>
    <row r="370" spans="1:8">
      <c r="A370" s="64">
        <v>368</v>
      </c>
      <c r="B370" s="41"/>
      <c r="C370" s="27"/>
      <c r="D370" s="27"/>
      <c r="E370" s="27"/>
      <c r="F370" s="51"/>
      <c r="G370" s="27"/>
      <c r="H370" s="27"/>
    </row>
    <row r="371" spans="1:8">
      <c r="A371" s="64">
        <v>369</v>
      </c>
      <c r="B371" s="41"/>
      <c r="C371" s="27"/>
      <c r="D371" s="27"/>
      <c r="E371" s="27"/>
      <c r="F371" s="51"/>
      <c r="G371" s="27"/>
      <c r="H371" s="27"/>
    </row>
    <row r="372" spans="1:8">
      <c r="A372" s="64">
        <v>370</v>
      </c>
      <c r="B372" s="41"/>
      <c r="C372" s="27"/>
      <c r="D372" s="27"/>
      <c r="E372" s="27"/>
      <c r="F372" s="52"/>
      <c r="G372" s="27"/>
      <c r="H372" s="27"/>
    </row>
    <row r="373" spans="1:8">
      <c r="A373" s="64">
        <v>371</v>
      </c>
      <c r="B373" s="41"/>
      <c r="C373" s="27"/>
      <c r="D373" s="27"/>
      <c r="E373" s="27"/>
      <c r="F373" s="52"/>
      <c r="G373" s="27"/>
      <c r="H373" s="27"/>
    </row>
    <row r="374" spans="1:8">
      <c r="A374" s="64">
        <v>372</v>
      </c>
      <c r="B374" s="41"/>
      <c r="C374" s="27"/>
      <c r="D374" s="27"/>
      <c r="E374" s="27"/>
      <c r="F374" s="52"/>
      <c r="G374" s="27"/>
      <c r="H374" s="27"/>
    </row>
    <row r="375" spans="1:8">
      <c r="A375" s="64">
        <v>373</v>
      </c>
      <c r="B375" s="41"/>
      <c r="C375" s="27"/>
      <c r="D375" s="27"/>
      <c r="E375" s="27"/>
      <c r="F375" s="52"/>
      <c r="G375" s="27"/>
      <c r="H375" s="27"/>
    </row>
    <row r="376" spans="1:8">
      <c r="A376" s="64">
        <v>374</v>
      </c>
      <c r="B376" s="41"/>
      <c r="C376" s="27"/>
      <c r="D376" s="27"/>
      <c r="E376" s="27"/>
      <c r="F376" s="52"/>
      <c r="G376" s="27"/>
      <c r="H376" s="27"/>
    </row>
    <row r="377" spans="1:8">
      <c r="A377" s="64">
        <v>375</v>
      </c>
      <c r="B377" s="41"/>
      <c r="C377" s="27"/>
      <c r="D377" s="27"/>
      <c r="E377" s="27"/>
      <c r="F377" s="52"/>
      <c r="G377" s="27"/>
      <c r="H377" s="27"/>
    </row>
    <row r="378" spans="1:8">
      <c r="A378" s="64">
        <v>376</v>
      </c>
      <c r="B378" s="41"/>
      <c r="C378" s="27"/>
      <c r="D378" s="27"/>
      <c r="E378" s="27"/>
      <c r="F378" s="52"/>
      <c r="G378" s="27"/>
      <c r="H378" s="27"/>
    </row>
    <row r="379" spans="1:8">
      <c r="A379" s="64">
        <v>377</v>
      </c>
      <c r="B379" s="41"/>
      <c r="C379" s="27"/>
      <c r="D379" s="27"/>
      <c r="E379" s="27"/>
      <c r="F379" s="52"/>
      <c r="G379" s="27"/>
      <c r="H379" s="27"/>
    </row>
    <row r="380" spans="1:8">
      <c r="A380" s="64">
        <v>378</v>
      </c>
      <c r="B380" s="41"/>
      <c r="C380" s="27"/>
      <c r="D380" s="27"/>
      <c r="E380" s="27"/>
      <c r="F380" s="52"/>
      <c r="G380" s="27"/>
      <c r="H380" s="27"/>
    </row>
    <row r="381" spans="1:8">
      <c r="A381" s="64">
        <v>379</v>
      </c>
      <c r="B381" s="41"/>
      <c r="C381" s="27"/>
      <c r="D381" s="27"/>
      <c r="E381" s="27"/>
      <c r="F381" s="52"/>
      <c r="G381" s="27"/>
      <c r="H381" s="27"/>
    </row>
    <row r="382" spans="1:8">
      <c r="A382" s="64">
        <v>380</v>
      </c>
      <c r="B382" s="41"/>
      <c r="C382" s="27"/>
      <c r="D382" s="27"/>
      <c r="E382" s="27"/>
      <c r="F382" s="52"/>
      <c r="G382" s="36"/>
      <c r="H382" s="36"/>
    </row>
    <row r="383" spans="1:8">
      <c r="A383" s="64">
        <v>381</v>
      </c>
      <c r="B383" s="41"/>
      <c r="C383" s="27"/>
      <c r="D383" s="27"/>
      <c r="E383" s="27"/>
      <c r="F383" s="52"/>
      <c r="G383" s="36"/>
      <c r="H383" s="36"/>
    </row>
    <row r="384" spans="1:8">
      <c r="A384" s="64">
        <v>382</v>
      </c>
      <c r="B384" s="41"/>
      <c r="C384" s="27"/>
      <c r="D384" s="27"/>
      <c r="E384" s="27"/>
      <c r="F384" s="52"/>
      <c r="G384" s="36"/>
      <c r="H384" s="36"/>
    </row>
    <row r="385" spans="1:9">
      <c r="A385" s="64">
        <v>383</v>
      </c>
      <c r="B385" s="41"/>
      <c r="C385" s="27"/>
      <c r="D385" s="27"/>
      <c r="E385" s="27"/>
      <c r="F385" s="52"/>
      <c r="G385" s="36"/>
      <c r="H385" s="36"/>
    </row>
    <row r="386" spans="1:9">
      <c r="A386" s="64">
        <v>384</v>
      </c>
      <c r="B386" s="41"/>
      <c r="C386" s="27"/>
      <c r="D386" s="27"/>
      <c r="E386" s="27"/>
      <c r="F386" s="52"/>
      <c r="G386" s="27"/>
      <c r="H386" s="27"/>
    </row>
    <row r="387" spans="1:9">
      <c r="A387" s="64">
        <v>385</v>
      </c>
      <c r="B387" s="41"/>
      <c r="C387" s="27"/>
      <c r="D387" s="27"/>
      <c r="E387" s="27"/>
      <c r="F387" s="52"/>
      <c r="G387" s="36"/>
      <c r="H387" s="36"/>
    </row>
    <row r="388" spans="1:9">
      <c r="A388" s="64">
        <v>386</v>
      </c>
      <c r="B388" s="41"/>
      <c r="C388" s="27"/>
      <c r="D388" s="27"/>
      <c r="E388" s="27"/>
      <c r="F388" s="52"/>
      <c r="G388" s="36"/>
      <c r="H388" s="36"/>
      <c r="I388" s="32"/>
    </row>
    <row r="389" spans="1:9">
      <c r="A389" s="64">
        <v>387</v>
      </c>
      <c r="B389" s="41"/>
      <c r="C389" s="27"/>
      <c r="D389" s="27"/>
      <c r="E389" s="27"/>
      <c r="F389" s="52"/>
      <c r="G389" s="36"/>
      <c r="H389" s="36"/>
    </row>
    <row r="390" spans="1:9">
      <c r="A390" s="64">
        <v>388</v>
      </c>
      <c r="B390" s="41"/>
      <c r="C390" s="27"/>
      <c r="D390" s="27"/>
      <c r="E390" s="27"/>
      <c r="F390" s="52"/>
      <c r="G390" s="36"/>
      <c r="H390" s="36"/>
    </row>
    <row r="391" spans="1:9">
      <c r="A391" s="64">
        <v>389</v>
      </c>
      <c r="B391" s="41"/>
      <c r="C391" s="27"/>
      <c r="D391" s="27"/>
      <c r="E391" s="27"/>
      <c r="F391" s="52"/>
      <c r="G391" s="36"/>
      <c r="H391" s="36"/>
    </row>
    <row r="392" spans="1:9">
      <c r="A392" s="64">
        <v>390</v>
      </c>
      <c r="B392" s="41"/>
      <c r="C392" s="27"/>
      <c r="D392" s="27"/>
      <c r="E392" s="27"/>
      <c r="F392" s="52"/>
      <c r="G392" s="36"/>
      <c r="H392" s="36"/>
    </row>
    <row r="393" spans="1:9">
      <c r="A393" s="64">
        <v>391</v>
      </c>
      <c r="B393" s="41"/>
      <c r="C393" s="27"/>
      <c r="D393" s="27"/>
      <c r="E393" s="27"/>
      <c r="F393" s="52"/>
      <c r="G393" s="36"/>
      <c r="H393" s="36"/>
      <c r="I393" s="32"/>
    </row>
    <row r="394" spans="1:9">
      <c r="A394" s="64">
        <v>392</v>
      </c>
      <c r="B394" s="41"/>
      <c r="C394" s="27"/>
      <c r="D394" s="27"/>
      <c r="E394" s="27"/>
      <c r="F394" s="52"/>
      <c r="G394" s="36"/>
      <c r="H394" s="36"/>
    </row>
    <row r="395" spans="1:9">
      <c r="A395" s="64">
        <v>393</v>
      </c>
      <c r="B395" s="41"/>
      <c r="C395" s="27"/>
      <c r="D395" s="27"/>
      <c r="E395" s="27"/>
      <c r="F395" s="52"/>
      <c r="G395" s="27"/>
      <c r="H395" s="27"/>
    </row>
    <row r="396" spans="1:9">
      <c r="A396" s="64">
        <v>394</v>
      </c>
      <c r="B396" s="41"/>
      <c r="C396" s="27"/>
      <c r="D396" s="27"/>
      <c r="E396" s="27"/>
      <c r="F396" s="52"/>
      <c r="G396" s="36"/>
      <c r="H396" s="36"/>
    </row>
    <row r="397" spans="1:9">
      <c r="A397" s="64">
        <v>395</v>
      </c>
      <c r="B397" s="41"/>
      <c r="C397" s="27"/>
      <c r="D397" s="27"/>
      <c r="E397" s="27"/>
      <c r="F397" s="52"/>
      <c r="G397" s="36"/>
      <c r="H397" s="36"/>
    </row>
    <row r="398" spans="1:9">
      <c r="A398" s="64">
        <v>396</v>
      </c>
      <c r="B398" s="41"/>
      <c r="C398" s="27"/>
      <c r="D398" s="27"/>
      <c r="E398" s="27"/>
      <c r="F398" s="52"/>
      <c r="G398" s="36"/>
      <c r="H398" s="36"/>
    </row>
    <row r="399" spans="1:9">
      <c r="A399" s="64">
        <v>397</v>
      </c>
      <c r="B399" s="41"/>
      <c r="C399" s="27"/>
      <c r="D399" s="27"/>
      <c r="E399" s="27"/>
      <c r="F399" s="52"/>
      <c r="G399" s="36"/>
      <c r="H399" s="36"/>
    </row>
    <row r="400" spans="1:9">
      <c r="A400" s="64">
        <v>398</v>
      </c>
      <c r="B400" s="41"/>
      <c r="C400" s="27"/>
      <c r="D400" s="27"/>
      <c r="E400" s="27"/>
      <c r="F400" s="52"/>
      <c r="G400" s="36"/>
      <c r="H400" s="36"/>
    </row>
    <row r="401" spans="1:9">
      <c r="A401" s="64">
        <v>399</v>
      </c>
      <c r="B401" s="41"/>
      <c r="C401" s="27"/>
      <c r="D401" s="27"/>
      <c r="E401" s="27"/>
      <c r="F401" s="52"/>
      <c r="G401" s="27"/>
      <c r="H401" s="36"/>
    </row>
    <row r="402" spans="1:9">
      <c r="A402" s="64">
        <v>400</v>
      </c>
      <c r="B402" s="41"/>
      <c r="C402" s="27"/>
      <c r="D402" s="27"/>
      <c r="E402" s="27"/>
      <c r="F402" s="48"/>
      <c r="G402" s="27"/>
      <c r="H402" s="27"/>
    </row>
    <row r="403" spans="1:9">
      <c r="A403" s="64">
        <v>401</v>
      </c>
      <c r="B403" s="41"/>
      <c r="C403" s="27"/>
      <c r="D403" s="27"/>
      <c r="E403" s="27"/>
      <c r="F403" s="48"/>
      <c r="G403" s="36"/>
      <c r="H403" s="36"/>
    </row>
    <row r="404" spans="1:9">
      <c r="A404" s="64">
        <v>402</v>
      </c>
      <c r="B404" s="41"/>
      <c r="C404" s="27"/>
      <c r="D404" s="27"/>
      <c r="E404" s="27"/>
      <c r="F404" s="48"/>
      <c r="G404" s="27"/>
      <c r="H404" s="27"/>
    </row>
    <row r="405" spans="1:9">
      <c r="A405" s="64">
        <v>403</v>
      </c>
      <c r="B405" s="41"/>
      <c r="C405" s="27"/>
      <c r="D405" s="27"/>
      <c r="E405" s="27"/>
      <c r="F405" s="48"/>
      <c r="G405" s="36"/>
      <c r="H405" s="36"/>
    </row>
    <row r="406" spans="1:9">
      <c r="A406" s="64">
        <v>404</v>
      </c>
      <c r="B406" s="41"/>
      <c r="C406" s="27"/>
      <c r="D406" s="27"/>
      <c r="E406" s="27"/>
      <c r="F406" s="48"/>
      <c r="G406" s="36"/>
      <c r="H406" s="36"/>
    </row>
    <row r="407" spans="1:9">
      <c r="A407" s="64">
        <v>405</v>
      </c>
      <c r="B407" s="41"/>
      <c r="C407" s="27"/>
      <c r="D407" s="27"/>
      <c r="E407" s="27"/>
      <c r="F407" s="48"/>
      <c r="G407" s="36"/>
      <c r="H407" s="36"/>
    </row>
    <row r="408" spans="1:9">
      <c r="A408" s="64">
        <v>406</v>
      </c>
      <c r="B408" s="41"/>
      <c r="C408" s="27"/>
      <c r="D408" s="27"/>
      <c r="E408" s="27"/>
      <c r="F408" s="44"/>
      <c r="G408" s="36"/>
      <c r="H408" s="36"/>
    </row>
    <row r="409" spans="1:9">
      <c r="A409" s="64">
        <v>407</v>
      </c>
      <c r="B409" s="41"/>
      <c r="C409" s="27"/>
      <c r="D409" s="27"/>
      <c r="E409" s="27"/>
      <c r="F409" s="44"/>
      <c r="G409" s="36"/>
      <c r="H409" s="36"/>
    </row>
    <row r="410" spans="1:9">
      <c r="A410" s="64">
        <v>408</v>
      </c>
      <c r="B410" s="41"/>
      <c r="C410" s="27"/>
      <c r="D410" s="27"/>
      <c r="E410" s="27"/>
      <c r="F410" s="44"/>
      <c r="G410" s="36"/>
      <c r="H410" s="36"/>
    </row>
    <row r="411" spans="1:9">
      <c r="A411" s="64">
        <v>409</v>
      </c>
      <c r="B411" s="41"/>
      <c r="C411" s="27"/>
      <c r="D411" s="27"/>
      <c r="E411" s="27"/>
      <c r="F411" s="44"/>
      <c r="G411" s="27"/>
      <c r="H411" s="27"/>
    </row>
    <row r="412" spans="1:9">
      <c r="A412" s="64">
        <v>410</v>
      </c>
      <c r="B412" s="41"/>
      <c r="C412" s="27"/>
      <c r="D412" s="27"/>
      <c r="E412" s="27"/>
      <c r="F412" s="44"/>
      <c r="G412" s="27"/>
      <c r="H412" s="27"/>
    </row>
    <row r="413" spans="1:9">
      <c r="A413" s="64">
        <v>411</v>
      </c>
      <c r="B413" s="41"/>
      <c r="C413" s="27"/>
      <c r="D413" s="27"/>
      <c r="E413" s="27"/>
      <c r="F413" s="44"/>
      <c r="G413" s="36"/>
      <c r="H413" s="36"/>
    </row>
    <row r="414" spans="1:9">
      <c r="A414" s="64">
        <v>412</v>
      </c>
      <c r="B414" s="41"/>
      <c r="C414" s="27"/>
      <c r="D414" s="27"/>
      <c r="E414" s="27"/>
      <c r="F414" s="44"/>
      <c r="G414" s="36"/>
      <c r="H414" s="36"/>
      <c r="I414" s="45"/>
    </row>
    <row r="415" spans="1:9">
      <c r="A415" s="64">
        <v>413</v>
      </c>
      <c r="B415" s="41"/>
      <c r="C415" s="27"/>
      <c r="D415" s="27"/>
      <c r="E415" s="27"/>
      <c r="F415" s="44"/>
      <c r="G415" s="36"/>
      <c r="H415" s="36"/>
    </row>
    <row r="416" spans="1:9">
      <c r="A416" s="64">
        <v>414</v>
      </c>
      <c r="B416" s="41"/>
      <c r="C416" s="27"/>
      <c r="D416" s="27"/>
      <c r="E416" s="27"/>
      <c r="F416" s="44"/>
      <c r="G416" s="36"/>
      <c r="H416" s="36"/>
    </row>
    <row r="417" spans="1:8">
      <c r="A417" s="63">
        <v>415</v>
      </c>
      <c r="B417" s="27"/>
      <c r="C417" s="27"/>
      <c r="D417" s="27"/>
      <c r="E417" s="27"/>
      <c r="F417" s="44"/>
      <c r="G417" s="36"/>
      <c r="H417" s="36"/>
    </row>
    <row r="418" spans="1:8">
      <c r="A418" s="63">
        <v>416</v>
      </c>
      <c r="B418" s="27"/>
      <c r="C418" s="27"/>
      <c r="D418" s="27"/>
      <c r="E418" s="27"/>
      <c r="F418" s="44"/>
      <c r="G418" s="36"/>
      <c r="H418" s="36"/>
    </row>
    <row r="419" spans="1:8">
      <c r="A419" s="63">
        <v>417</v>
      </c>
      <c r="B419" s="27"/>
      <c r="F419" s="43"/>
      <c r="G419" s="42"/>
      <c r="H419" s="36"/>
    </row>
    <row r="420" spans="1:8">
      <c r="A420" s="63">
        <v>418</v>
      </c>
      <c r="B420" s="27"/>
      <c r="C420" s="27"/>
      <c r="D420" s="27"/>
      <c r="E420" s="27"/>
      <c r="F420" s="44"/>
      <c r="G420" s="36"/>
      <c r="H420" s="36"/>
    </row>
    <row r="421" spans="1:8">
      <c r="A421" s="63">
        <v>419</v>
      </c>
      <c r="B421" s="27"/>
      <c r="F421" s="43"/>
      <c r="H421" s="36"/>
    </row>
    <row r="422" spans="1:8">
      <c r="A422" s="63">
        <v>420</v>
      </c>
      <c r="B422" s="27"/>
      <c r="F422" s="43"/>
      <c r="H422" s="27"/>
    </row>
    <row r="423" spans="1:8">
      <c r="A423" s="63">
        <v>421</v>
      </c>
      <c r="B423" s="27"/>
      <c r="F423" s="43"/>
      <c r="H423" s="36"/>
    </row>
    <row r="424" spans="1:8">
      <c r="A424" s="63">
        <v>422</v>
      </c>
      <c r="B424" s="27"/>
      <c r="F424" s="43"/>
      <c r="H424" s="36"/>
    </row>
    <row r="425" spans="1:8">
      <c r="A425" s="63">
        <v>423</v>
      </c>
      <c r="B425" s="27"/>
      <c r="C425" s="27"/>
      <c r="D425" s="27"/>
      <c r="E425" s="27"/>
      <c r="F425" s="44"/>
      <c r="G425" s="27"/>
      <c r="H425" s="36"/>
    </row>
    <row r="426" spans="1:8">
      <c r="A426" s="63">
        <v>424</v>
      </c>
      <c r="B426" s="27"/>
      <c r="F426" s="43"/>
      <c r="H426" s="36"/>
    </row>
    <row r="427" spans="1:8">
      <c r="A427" s="63">
        <v>425</v>
      </c>
      <c r="B427" s="27"/>
      <c r="F427" s="43"/>
      <c r="H427" s="36"/>
    </row>
    <row r="428" spans="1:8">
      <c r="A428" s="63">
        <v>426</v>
      </c>
      <c r="B428" s="27"/>
      <c r="F428" s="43"/>
      <c r="H428" s="36"/>
    </row>
    <row r="429" spans="1:8">
      <c r="A429" s="63">
        <v>427</v>
      </c>
      <c r="B429" s="27"/>
      <c r="F429" s="43"/>
      <c r="H429" s="36"/>
    </row>
    <row r="430" spans="1:8">
      <c r="A430" s="63">
        <v>428</v>
      </c>
      <c r="F430" s="43"/>
      <c r="H430" s="36"/>
    </row>
    <row r="431" spans="1:8">
      <c r="A431" s="63">
        <v>429</v>
      </c>
      <c r="B431" s="27"/>
      <c r="F431" s="43"/>
      <c r="H431" s="36"/>
    </row>
    <row r="432" spans="1:8">
      <c r="A432" s="63">
        <v>430</v>
      </c>
      <c r="B432" s="27"/>
      <c r="F432" s="43"/>
      <c r="H432" s="36"/>
    </row>
    <row r="433" spans="1:8">
      <c r="A433" s="63">
        <v>431</v>
      </c>
      <c r="B433" s="27"/>
      <c r="F433" s="43"/>
      <c r="H433" s="36"/>
    </row>
    <row r="434" spans="1:8">
      <c r="A434" s="63">
        <v>432</v>
      </c>
      <c r="B434" s="27"/>
      <c r="F434" s="43"/>
      <c r="H434" s="27"/>
    </row>
    <row r="435" spans="1:8">
      <c r="A435" s="63">
        <v>433</v>
      </c>
      <c r="B435" s="27"/>
      <c r="C435" s="27"/>
      <c r="D435" s="27"/>
      <c r="E435" s="27"/>
      <c r="F435" s="44"/>
      <c r="G435" s="27"/>
      <c r="H435" s="27"/>
    </row>
    <row r="436" spans="1:8">
      <c r="A436" s="63">
        <v>434</v>
      </c>
      <c r="B436" s="27"/>
      <c r="F436" s="43"/>
      <c r="H436" s="36"/>
    </row>
    <row r="437" spans="1:8">
      <c r="A437" s="63">
        <v>435</v>
      </c>
      <c r="F437" s="43"/>
      <c r="H437" s="36"/>
    </row>
    <row r="438" spans="1:8">
      <c r="A438" s="63">
        <v>436</v>
      </c>
      <c r="F438" s="43"/>
      <c r="H438" s="36"/>
    </row>
    <row r="439" spans="1:8">
      <c r="A439" s="63">
        <v>437</v>
      </c>
      <c r="F439" s="43"/>
      <c r="H439" s="36"/>
    </row>
    <row r="440" spans="1:8">
      <c r="A440" s="63">
        <v>438</v>
      </c>
      <c r="F440" s="43"/>
      <c r="H440" s="36"/>
    </row>
    <row r="441" spans="1:8">
      <c r="A441" s="63">
        <v>439</v>
      </c>
      <c r="F441" s="43"/>
      <c r="H441" s="36"/>
    </row>
    <row r="442" spans="1:8">
      <c r="A442" s="63">
        <v>440</v>
      </c>
      <c r="F442" s="43"/>
      <c r="H442" s="36"/>
    </row>
    <row r="443" spans="1:8">
      <c r="A443" s="63">
        <v>441</v>
      </c>
      <c r="F443" s="43"/>
    </row>
    <row r="444" spans="1:8">
      <c r="A444" s="63">
        <v>442</v>
      </c>
      <c r="F444" s="43"/>
      <c r="H444" s="36"/>
    </row>
    <row r="445" spans="1:8">
      <c r="A445" s="63">
        <v>443</v>
      </c>
      <c r="F445" s="43"/>
      <c r="H445" s="36"/>
    </row>
    <row r="446" spans="1:8">
      <c r="A446" s="63">
        <v>444</v>
      </c>
      <c r="F446" s="43"/>
      <c r="H446" s="36"/>
    </row>
    <row r="447" spans="1:8">
      <c r="A447" s="63">
        <v>445</v>
      </c>
      <c r="F447" s="43"/>
      <c r="H447" s="36"/>
    </row>
    <row r="448" spans="1:8">
      <c r="A448" s="63">
        <v>446</v>
      </c>
      <c r="F448" s="43"/>
    </row>
    <row r="449" spans="1:6">
      <c r="A449" s="63">
        <v>447</v>
      </c>
      <c r="F449" s="43"/>
    </row>
    <row r="450" spans="1:6">
      <c r="A450" s="63">
        <v>448</v>
      </c>
      <c r="F450" s="43"/>
    </row>
    <row r="451" spans="1:6">
      <c r="A451" s="63">
        <v>449</v>
      </c>
      <c r="F451" s="43"/>
    </row>
    <row r="452" spans="1:6">
      <c r="A452" s="63">
        <v>450</v>
      </c>
      <c r="F452" s="43"/>
    </row>
    <row r="453" spans="1:6">
      <c r="F453" s="43"/>
    </row>
    <row r="454" spans="1:6">
      <c r="F454" s="43"/>
    </row>
    <row r="455" spans="1:6">
      <c r="F455" s="43"/>
    </row>
    <row r="456" spans="1:6">
      <c r="F456" s="43"/>
    </row>
    <row r="457" spans="1:6">
      <c r="F457" s="43"/>
    </row>
    <row r="458" spans="1:6">
      <c r="F458" s="43"/>
    </row>
    <row r="459" spans="1:6">
      <c r="F459" s="43"/>
    </row>
    <row r="460" spans="1:6">
      <c r="F460" s="43"/>
    </row>
    <row r="461" spans="1:6">
      <c r="F461" s="43"/>
    </row>
    <row r="462" spans="1:6">
      <c r="F462" s="43"/>
    </row>
    <row r="463" spans="1:6">
      <c r="F463" s="43"/>
    </row>
    <row r="464" spans="1:6">
      <c r="F464" s="43"/>
    </row>
    <row r="465" spans="6:6">
      <c r="F465" s="43"/>
    </row>
    <row r="466" spans="6:6">
      <c r="F466" s="43"/>
    </row>
    <row r="467" spans="6:6">
      <c r="F467" s="43"/>
    </row>
    <row r="468" spans="6:6">
      <c r="F468" s="43"/>
    </row>
    <row r="469" spans="6:6">
      <c r="F469" s="43"/>
    </row>
    <row r="470" spans="6:6">
      <c r="F470" s="43"/>
    </row>
    <row r="471" spans="6:6">
      <c r="F471" s="43"/>
    </row>
    <row r="472" spans="6:6">
      <c r="F472" s="43"/>
    </row>
    <row r="473" spans="6:6">
      <c r="F473" s="43"/>
    </row>
    <row r="474" spans="6:6">
      <c r="F474" s="43"/>
    </row>
    <row r="475" spans="6:6">
      <c r="F475" s="43"/>
    </row>
    <row r="476" spans="6:6">
      <c r="F476" s="43"/>
    </row>
    <row r="477" spans="6:6">
      <c r="F477" s="43"/>
    </row>
    <row r="478" spans="6:6">
      <c r="F478" s="43"/>
    </row>
    <row r="479" spans="6:6">
      <c r="F479" s="43"/>
    </row>
    <row r="480" spans="6:6">
      <c r="F480" s="43"/>
    </row>
    <row r="481" spans="6:6">
      <c r="F481" s="43"/>
    </row>
    <row r="482" spans="6:6">
      <c r="F482" s="43"/>
    </row>
    <row r="483" spans="6:6">
      <c r="F483" s="43"/>
    </row>
    <row r="484" spans="6:6">
      <c r="F484" s="43"/>
    </row>
    <row r="485" spans="6:6">
      <c r="F485" s="43"/>
    </row>
    <row r="486" spans="6:6">
      <c r="F486" s="43"/>
    </row>
    <row r="487" spans="6:6">
      <c r="F487" s="43"/>
    </row>
    <row r="488" spans="6:6">
      <c r="F488" s="43"/>
    </row>
    <row r="489" spans="6:6">
      <c r="F489" s="43"/>
    </row>
    <row r="490" spans="6:6">
      <c r="F490" s="43"/>
    </row>
    <row r="491" spans="6:6">
      <c r="F491" s="43"/>
    </row>
    <row r="492" spans="6:6">
      <c r="F492" s="43"/>
    </row>
    <row r="493" spans="6:6">
      <c r="F493" s="43"/>
    </row>
    <row r="494" spans="6:6">
      <c r="F494" s="43"/>
    </row>
    <row r="495" spans="6:6">
      <c r="F495" s="43"/>
    </row>
    <row r="496" spans="6:6">
      <c r="F496" s="43"/>
    </row>
    <row r="497" spans="6:6">
      <c r="F497" s="43"/>
    </row>
    <row r="498" spans="6:6">
      <c r="F498" s="43"/>
    </row>
    <row r="499" spans="6:6">
      <c r="F499" s="43"/>
    </row>
    <row r="500" spans="6:6">
      <c r="F500" s="43"/>
    </row>
    <row r="501" spans="6:6">
      <c r="F501" s="43"/>
    </row>
    <row r="502" spans="6:6">
      <c r="F502" s="43"/>
    </row>
    <row r="503" spans="6:6">
      <c r="F503" s="43"/>
    </row>
    <row r="504" spans="6:6">
      <c r="F504" s="43"/>
    </row>
    <row r="505" spans="6:6">
      <c r="F505" s="43"/>
    </row>
    <row r="506" spans="6:6">
      <c r="F506" s="43"/>
    </row>
    <row r="507" spans="6:6">
      <c r="F507" s="43"/>
    </row>
    <row r="508" spans="6:6">
      <c r="F508" s="43"/>
    </row>
    <row r="509" spans="6:6">
      <c r="F509" s="43"/>
    </row>
    <row r="510" spans="6:6">
      <c r="F510" s="43"/>
    </row>
    <row r="511" spans="6:6">
      <c r="F511" s="43"/>
    </row>
    <row r="512" spans="6:6">
      <c r="F512" s="43"/>
    </row>
    <row r="513" spans="6:6">
      <c r="F513" s="43"/>
    </row>
    <row r="514" spans="6:6">
      <c r="F514" s="43"/>
    </row>
    <row r="515" spans="6:6">
      <c r="F515" s="43"/>
    </row>
    <row r="516" spans="6:6">
      <c r="F516" s="43"/>
    </row>
    <row r="517" spans="6:6">
      <c r="F517" s="43"/>
    </row>
    <row r="518" spans="6:6">
      <c r="F518" s="43"/>
    </row>
    <row r="519" spans="6:6">
      <c r="F519" s="43"/>
    </row>
    <row r="520" spans="6:6">
      <c r="F520" s="43"/>
    </row>
    <row r="521" spans="6:6">
      <c r="F521" s="43"/>
    </row>
    <row r="522" spans="6:6">
      <c r="F522" s="43"/>
    </row>
    <row r="523" spans="6:6">
      <c r="F523" s="43"/>
    </row>
    <row r="524" spans="6:6">
      <c r="F524" s="43"/>
    </row>
    <row r="525" spans="6:6">
      <c r="F525" s="43"/>
    </row>
    <row r="526" spans="6:6">
      <c r="F526" s="43"/>
    </row>
    <row r="527" spans="6:6">
      <c r="F527" s="43"/>
    </row>
    <row r="528" spans="6:6">
      <c r="F528" s="43"/>
    </row>
    <row r="529" spans="6:6">
      <c r="F529" s="43"/>
    </row>
    <row r="530" spans="6:6">
      <c r="F530" s="43"/>
    </row>
    <row r="531" spans="6:6">
      <c r="F531" s="43"/>
    </row>
    <row r="532" spans="6:6">
      <c r="F532" s="43"/>
    </row>
    <row r="533" spans="6:6">
      <c r="F533" s="43"/>
    </row>
    <row r="534" spans="6:6">
      <c r="F534" s="43"/>
    </row>
    <row r="535" spans="6:6">
      <c r="F535" s="43"/>
    </row>
    <row r="536" spans="6:6">
      <c r="F536" s="43"/>
    </row>
    <row r="537" spans="6:6">
      <c r="F537" s="43"/>
    </row>
    <row r="538" spans="6:6">
      <c r="F538" s="43"/>
    </row>
    <row r="539" spans="6:6">
      <c r="F539" s="43"/>
    </row>
    <row r="540" spans="6:6">
      <c r="F540" s="43"/>
    </row>
    <row r="541" spans="6:6">
      <c r="F541" s="43"/>
    </row>
    <row r="542" spans="6:6">
      <c r="F542" s="43"/>
    </row>
    <row r="543" spans="6:6">
      <c r="F543" s="43"/>
    </row>
    <row r="544" spans="6:6">
      <c r="F544" s="43"/>
    </row>
  </sheetData>
  <autoFilter ref="A2:H2">
    <sortState ref="A3:H452">
      <sortCondition ref="A2:A452"/>
    </sortState>
  </autoFilter>
  <conditionalFormatting sqref="G3:H5 G14:H15 G21:H21 H18:H20 G23:H23 G43:H43 G32 G51:H51 H67:H68 G72 G73:H86 G95:H124">
    <cfRule type="cellIs" dxfId="321" priority="188" operator="greaterThan">
      <formula>MOD(ROW(),2)=1</formula>
    </cfRule>
  </conditionalFormatting>
  <conditionalFormatting sqref="C153:C186 C200:C202 C204:C205 C207:C228 C230:C252 C254 C256:C263 C265:C402 C3:C41 C43:C125 C127:C151 C189:C198">
    <cfRule type="containsText" dxfId="320" priority="183" operator="containsText" text="1.5">
      <formula>NOT(ISERROR(SEARCH("1.5",C3)))</formula>
    </cfRule>
    <cfRule type="containsText" dxfId="319" priority="184" operator="containsText" text="1">
      <formula>NOT(ISERROR(SEARCH("1",C3)))</formula>
    </cfRule>
    <cfRule type="containsText" dxfId="318" priority="185" operator="containsText" text="0">
      <formula>NOT(ISERROR(SEARCH("0",C3)))</formula>
    </cfRule>
    <cfRule type="containsText" dxfId="317" priority="186" operator="containsText" text="3.5">
      <formula>NOT(ISERROR(SEARCH("3.5",C3)))</formula>
    </cfRule>
    <cfRule type="containsText" dxfId="316" priority="187" operator="containsText" text="4">
      <formula>NOT(ISERROR(SEARCH("4",C3)))</formula>
    </cfRule>
  </conditionalFormatting>
  <conditionalFormatting sqref="H129">
    <cfRule type="cellIs" dxfId="315" priority="180" operator="greaterThan">
      <formula>MOD(ROW(),2)=1</formula>
    </cfRule>
  </conditionalFormatting>
  <conditionalFormatting sqref="H131">
    <cfRule type="cellIs" dxfId="314" priority="178" operator="greaterThan">
      <formula>MOD(ROW(),2)=1</formula>
    </cfRule>
  </conditionalFormatting>
  <conditionalFormatting sqref="H132">
    <cfRule type="cellIs" dxfId="313" priority="177" operator="greaterThan">
      <formula>MOD(ROW(),2)=1</formula>
    </cfRule>
  </conditionalFormatting>
  <conditionalFormatting sqref="H133">
    <cfRule type="cellIs" dxfId="312" priority="176" operator="greaterThan">
      <formula>MOD(ROW(),2)=1</formula>
    </cfRule>
  </conditionalFormatting>
  <conditionalFormatting sqref="H134">
    <cfRule type="cellIs" dxfId="311" priority="175" operator="greaterThan">
      <formula>MOD(ROW(),2)=1</formula>
    </cfRule>
  </conditionalFormatting>
  <conditionalFormatting sqref="C152">
    <cfRule type="containsText" dxfId="310" priority="169" operator="containsText" text="1.5">
      <formula>NOT(ISERROR(SEARCH("1.5",C152)))</formula>
    </cfRule>
    <cfRule type="containsText" dxfId="309" priority="170" operator="containsText" text="1">
      <formula>NOT(ISERROR(SEARCH("1",C152)))</formula>
    </cfRule>
    <cfRule type="containsText" dxfId="308" priority="171" operator="containsText" text="0">
      <formula>NOT(ISERROR(SEARCH("0",C152)))</formula>
    </cfRule>
    <cfRule type="containsText" dxfId="307" priority="172" operator="containsText" text="3.5">
      <formula>NOT(ISERROR(SEARCH("3.5",C152)))</formula>
    </cfRule>
    <cfRule type="containsText" dxfId="306" priority="173" operator="containsText" text="4">
      <formula>NOT(ISERROR(SEARCH("4",C152)))</formula>
    </cfRule>
  </conditionalFormatting>
  <conditionalFormatting sqref="D3:D41 D200:D202 D204:D205 D207:D228 D230:D252 D254 D256:D263 D265:D410 D43:D186 D189:D198">
    <cfRule type="containsText" dxfId="305" priority="168" operator="containsText" text="Yes">
      <formula>NOT(ISERROR(SEARCH("Yes",D3)))</formula>
    </cfRule>
  </conditionalFormatting>
  <conditionalFormatting sqref="D199">
    <cfRule type="containsText" dxfId="304" priority="167" operator="containsText" text="Yes">
      <formula>NOT(ISERROR(SEARCH("Yes",D199)))</formula>
    </cfRule>
  </conditionalFormatting>
  <conditionalFormatting sqref="E202">
    <cfRule type="containsText" dxfId="303" priority="166" operator="containsText" text="Yes">
      <formula>NOT(ISERROR(SEARCH("Yes",E202)))</formula>
    </cfRule>
  </conditionalFormatting>
  <conditionalFormatting sqref="C203">
    <cfRule type="containsText" dxfId="302" priority="161" operator="containsText" text="1.5">
      <formula>NOT(ISERROR(SEARCH("1.5",C203)))</formula>
    </cfRule>
    <cfRule type="containsText" dxfId="301" priority="162" operator="containsText" text="1">
      <formula>NOT(ISERROR(SEARCH("1",C203)))</formula>
    </cfRule>
    <cfRule type="containsText" dxfId="300" priority="163" operator="containsText" text="0">
      <formula>NOT(ISERROR(SEARCH("0",C203)))</formula>
    </cfRule>
    <cfRule type="containsText" dxfId="299" priority="164" operator="containsText" text="3.5">
      <formula>NOT(ISERROR(SEARCH("3.5",C203)))</formula>
    </cfRule>
    <cfRule type="containsText" dxfId="298" priority="165" operator="containsText" text="4">
      <formula>NOT(ISERROR(SEARCH("4",C203)))</formula>
    </cfRule>
  </conditionalFormatting>
  <conditionalFormatting sqref="D203">
    <cfRule type="containsText" dxfId="297" priority="160" operator="containsText" text="Yes">
      <formula>NOT(ISERROR(SEARCH("Yes",D203)))</formula>
    </cfRule>
  </conditionalFormatting>
  <conditionalFormatting sqref="E203">
    <cfRule type="containsText" dxfId="296" priority="159" operator="containsText" text="Yes">
      <formula>NOT(ISERROR(SEARCH("Yes",E203)))</formula>
    </cfRule>
  </conditionalFormatting>
  <conditionalFormatting sqref="C206">
    <cfRule type="containsText" dxfId="295" priority="154" operator="containsText" text="1.5">
      <formula>NOT(ISERROR(SEARCH("1.5",C206)))</formula>
    </cfRule>
    <cfRule type="containsText" dxfId="294" priority="155" operator="containsText" text="1">
      <formula>NOT(ISERROR(SEARCH("1",C206)))</formula>
    </cfRule>
    <cfRule type="containsText" dxfId="293" priority="156" operator="containsText" text="0">
      <formula>NOT(ISERROR(SEARCH("0",C206)))</formula>
    </cfRule>
    <cfRule type="containsText" dxfId="292" priority="157" operator="containsText" text="3.5">
      <formula>NOT(ISERROR(SEARCH("3.5",C206)))</formula>
    </cfRule>
    <cfRule type="containsText" dxfId="291" priority="158" operator="containsText" text="4">
      <formula>NOT(ISERROR(SEARCH("4",C206)))</formula>
    </cfRule>
  </conditionalFormatting>
  <conditionalFormatting sqref="D206">
    <cfRule type="containsText" dxfId="290" priority="153" operator="containsText" text="Yes">
      <formula>NOT(ISERROR(SEARCH("Yes",D206)))</formula>
    </cfRule>
  </conditionalFormatting>
  <conditionalFormatting sqref="C229">
    <cfRule type="containsText" dxfId="289" priority="148" operator="containsText" text="1.5">
      <formula>NOT(ISERROR(SEARCH("1.5",C229)))</formula>
    </cfRule>
    <cfRule type="containsText" dxfId="288" priority="149" operator="containsText" text="1">
      <formula>NOT(ISERROR(SEARCH("1",C229)))</formula>
    </cfRule>
    <cfRule type="containsText" dxfId="287" priority="150" operator="containsText" text="0">
      <formula>NOT(ISERROR(SEARCH("0",C229)))</formula>
    </cfRule>
    <cfRule type="containsText" dxfId="286" priority="151" operator="containsText" text="3.5">
      <formula>NOT(ISERROR(SEARCH("3.5",C229)))</formula>
    </cfRule>
    <cfRule type="containsText" dxfId="285" priority="152" operator="containsText" text="4">
      <formula>NOT(ISERROR(SEARCH("4",C229)))</formula>
    </cfRule>
  </conditionalFormatting>
  <conditionalFormatting sqref="D229">
    <cfRule type="containsText" dxfId="284" priority="147" operator="containsText" text="Yes">
      <formula>NOT(ISERROR(SEARCH("Yes",D229)))</formula>
    </cfRule>
  </conditionalFormatting>
  <conditionalFormatting sqref="C253">
    <cfRule type="containsText" dxfId="283" priority="142" operator="containsText" text="1.5">
      <formula>NOT(ISERROR(SEARCH("1.5",C253)))</formula>
    </cfRule>
    <cfRule type="containsText" dxfId="282" priority="143" operator="containsText" text="1">
      <formula>NOT(ISERROR(SEARCH("1",C253)))</formula>
    </cfRule>
    <cfRule type="containsText" dxfId="281" priority="144" operator="containsText" text="0">
      <formula>NOT(ISERROR(SEARCH("0",C253)))</formula>
    </cfRule>
    <cfRule type="containsText" dxfId="280" priority="145" operator="containsText" text="3.5">
      <formula>NOT(ISERROR(SEARCH("3.5",C253)))</formula>
    </cfRule>
    <cfRule type="containsText" dxfId="279" priority="146" operator="containsText" text="4">
      <formula>NOT(ISERROR(SEARCH("4",C253)))</formula>
    </cfRule>
  </conditionalFormatting>
  <conditionalFormatting sqref="D253">
    <cfRule type="containsText" dxfId="278" priority="141" operator="containsText" text="Yes">
      <formula>NOT(ISERROR(SEARCH("Yes",D253)))</formula>
    </cfRule>
  </conditionalFormatting>
  <conditionalFormatting sqref="E254">
    <cfRule type="containsText" dxfId="277" priority="140" operator="containsText" text="Yes">
      <formula>NOT(ISERROR(SEARCH("Yes",E254)))</formula>
    </cfRule>
  </conditionalFormatting>
  <conditionalFormatting sqref="C264">
    <cfRule type="containsText" dxfId="276" priority="135" operator="containsText" text="1.5">
      <formula>NOT(ISERROR(SEARCH("1.5",C264)))</formula>
    </cfRule>
    <cfRule type="containsText" dxfId="275" priority="136" operator="containsText" text="1">
      <formula>NOT(ISERROR(SEARCH("1",C264)))</formula>
    </cfRule>
    <cfRule type="containsText" dxfId="274" priority="137" operator="containsText" text="0">
      <formula>NOT(ISERROR(SEARCH("0",C264)))</formula>
    </cfRule>
    <cfRule type="containsText" dxfId="273" priority="138" operator="containsText" text="3.5">
      <formula>NOT(ISERROR(SEARCH("3.5",C264)))</formula>
    </cfRule>
    <cfRule type="containsText" dxfId="272" priority="139" operator="containsText" text="4">
      <formula>NOT(ISERROR(SEARCH("4",C264)))</formula>
    </cfRule>
  </conditionalFormatting>
  <conditionalFormatting sqref="D264">
    <cfRule type="containsText" dxfId="271" priority="134" operator="containsText" text="Yes">
      <formula>NOT(ISERROR(SEARCH("Yes",D264)))</formula>
    </cfRule>
  </conditionalFormatting>
  <conditionalFormatting sqref="C255">
    <cfRule type="containsText" dxfId="270" priority="129" operator="containsText" text="1.5">
      <formula>NOT(ISERROR(SEARCH("1.5",C255)))</formula>
    </cfRule>
    <cfRule type="containsText" dxfId="269" priority="130" operator="containsText" text="1">
      <formula>NOT(ISERROR(SEARCH("1",C255)))</formula>
    </cfRule>
    <cfRule type="containsText" dxfId="268" priority="131" operator="containsText" text="0">
      <formula>NOT(ISERROR(SEARCH("0",C255)))</formula>
    </cfRule>
    <cfRule type="containsText" dxfId="267" priority="132" operator="containsText" text="3.5">
      <formula>NOT(ISERROR(SEARCH("3.5",C255)))</formula>
    </cfRule>
    <cfRule type="containsText" dxfId="266" priority="133" operator="containsText" text="4">
      <formula>NOT(ISERROR(SEARCH("4",C255)))</formula>
    </cfRule>
  </conditionalFormatting>
  <conditionalFormatting sqref="D255">
    <cfRule type="containsText" dxfId="265" priority="128" operator="containsText" text="Yes">
      <formula>NOT(ISERROR(SEARCH("Yes",D255)))</formula>
    </cfRule>
  </conditionalFormatting>
  <conditionalFormatting sqref="C404:C502">
    <cfRule type="containsText" dxfId="264" priority="126" operator="containsText" text="3.5">
      <formula>NOT(ISERROR(SEARCH("3.5",C404)))</formula>
    </cfRule>
    <cfRule type="containsText" dxfId="263" priority="127" operator="containsText" text="4">
      <formula>NOT(ISERROR(SEARCH("4",C404)))</formula>
    </cfRule>
  </conditionalFormatting>
  <conditionalFormatting sqref="K405">
    <cfRule type="containsText" dxfId="262" priority="125" operator="containsText" text="4">
      <formula>NOT(ISERROR(SEARCH("4",K405)))</formula>
    </cfRule>
  </conditionalFormatting>
  <conditionalFormatting sqref="D414:D502">
    <cfRule type="containsText" dxfId="261" priority="124" operator="containsText" text="Yes">
      <formula>NOT(ISERROR(SEARCH("Yes",D414)))</formula>
    </cfRule>
  </conditionalFormatting>
  <conditionalFormatting sqref="G6:H6">
    <cfRule type="cellIs" dxfId="260" priority="123" operator="greaterThan">
      <formula>MOD(ROW(),2)=1</formula>
    </cfRule>
  </conditionalFormatting>
  <conditionalFormatting sqref="G7:H7">
    <cfRule type="cellIs" dxfId="259" priority="122" operator="greaterThan">
      <formula>MOD(ROW(),2)=1</formula>
    </cfRule>
  </conditionalFormatting>
  <conditionalFormatting sqref="G8:H8">
    <cfRule type="cellIs" dxfId="258" priority="121" operator="greaterThan">
      <formula>MOD(ROW(),2)=1</formula>
    </cfRule>
  </conditionalFormatting>
  <conditionalFormatting sqref="G9:H9">
    <cfRule type="cellIs" dxfId="257" priority="120" operator="greaterThan">
      <formula>MOD(ROW(),2)=1</formula>
    </cfRule>
  </conditionalFormatting>
  <conditionalFormatting sqref="G10:H10">
    <cfRule type="cellIs" dxfId="256" priority="119" operator="greaterThan">
      <formula>MOD(ROW(),2)=1</formula>
    </cfRule>
  </conditionalFormatting>
  <conditionalFormatting sqref="G11:H11">
    <cfRule type="cellIs" dxfId="255" priority="118" operator="greaterThan">
      <formula>MOD(ROW(),2)=1</formula>
    </cfRule>
  </conditionalFormatting>
  <conditionalFormatting sqref="G12:H12">
    <cfRule type="cellIs" dxfId="254" priority="117" operator="greaterThan">
      <formula>MOD(ROW(),2)=1</formula>
    </cfRule>
  </conditionalFormatting>
  <conditionalFormatting sqref="G13:H13">
    <cfRule type="cellIs" dxfId="253" priority="116" operator="greaterThan">
      <formula>MOD(ROW(),2)=1</formula>
    </cfRule>
  </conditionalFormatting>
  <conditionalFormatting sqref="G16:H16">
    <cfRule type="cellIs" dxfId="252" priority="115" operator="greaterThan">
      <formula>MOD(ROW(),2)=1</formula>
    </cfRule>
  </conditionalFormatting>
  <conditionalFormatting sqref="G17:H17">
    <cfRule type="cellIs" dxfId="251" priority="114" operator="greaterThan">
      <formula>MOD(ROW(),2)=1</formula>
    </cfRule>
  </conditionalFormatting>
  <conditionalFormatting sqref="G18">
    <cfRule type="cellIs" dxfId="250" priority="113" operator="greaterThan">
      <formula>MOD(ROW(),2)=1</formula>
    </cfRule>
  </conditionalFormatting>
  <conditionalFormatting sqref="G19">
    <cfRule type="cellIs" dxfId="249" priority="112" operator="greaterThan">
      <formula>MOD(ROW(),2)=1</formula>
    </cfRule>
  </conditionalFormatting>
  <conditionalFormatting sqref="G20">
    <cfRule type="cellIs" dxfId="248" priority="111" operator="greaterThan">
      <formula>MOD(ROW(),2)=1</formula>
    </cfRule>
  </conditionalFormatting>
  <conditionalFormatting sqref="H22">
    <cfRule type="cellIs" dxfId="247" priority="110" operator="greaterThan">
      <formula>MOD(ROW(),2)=1</formula>
    </cfRule>
  </conditionalFormatting>
  <conditionalFormatting sqref="G22">
    <cfRule type="cellIs" dxfId="246" priority="109" operator="greaterThan">
      <formula>MOD(ROW(),2)=1</formula>
    </cfRule>
  </conditionalFormatting>
  <conditionalFormatting sqref="H24">
    <cfRule type="cellIs" dxfId="245" priority="108" operator="greaterThan">
      <formula>MOD(ROW(),2)=1</formula>
    </cfRule>
  </conditionalFormatting>
  <conditionalFormatting sqref="G24">
    <cfRule type="cellIs" dxfId="244" priority="107" operator="greaterThan">
      <formula>MOD(ROW(),2)=1</formula>
    </cfRule>
  </conditionalFormatting>
  <conditionalFormatting sqref="H25">
    <cfRule type="cellIs" dxfId="243" priority="106" operator="greaterThan">
      <formula>MOD(ROW(),2)=1</formula>
    </cfRule>
  </conditionalFormatting>
  <conditionalFormatting sqref="G25">
    <cfRule type="cellIs" dxfId="242" priority="105" operator="greaterThan">
      <formula>MOD(ROW(),2)=1</formula>
    </cfRule>
  </conditionalFormatting>
  <conditionalFormatting sqref="H26">
    <cfRule type="cellIs" dxfId="241" priority="104" operator="greaterThan">
      <formula>MOD(ROW(),2)=1</formula>
    </cfRule>
  </conditionalFormatting>
  <conditionalFormatting sqref="G26">
    <cfRule type="cellIs" dxfId="240" priority="103" operator="greaterThan">
      <formula>MOD(ROW(),2)=1</formula>
    </cfRule>
  </conditionalFormatting>
  <conditionalFormatting sqref="H27">
    <cfRule type="cellIs" dxfId="239" priority="102" operator="greaterThan">
      <formula>MOD(ROW(),2)=1</formula>
    </cfRule>
  </conditionalFormatting>
  <conditionalFormatting sqref="G27">
    <cfRule type="cellIs" dxfId="238" priority="101" operator="greaterThan">
      <formula>MOD(ROW(),2)=1</formula>
    </cfRule>
  </conditionalFormatting>
  <conditionalFormatting sqref="H28">
    <cfRule type="cellIs" dxfId="237" priority="100" operator="greaterThan">
      <formula>MOD(ROW(),2)=1</formula>
    </cfRule>
  </conditionalFormatting>
  <conditionalFormatting sqref="G28">
    <cfRule type="cellIs" dxfId="236" priority="99" operator="greaterThan">
      <formula>MOD(ROW(),2)=1</formula>
    </cfRule>
  </conditionalFormatting>
  <conditionalFormatting sqref="H29">
    <cfRule type="cellIs" dxfId="235" priority="98" operator="greaterThan">
      <formula>MOD(ROW(),2)=1</formula>
    </cfRule>
  </conditionalFormatting>
  <conditionalFormatting sqref="G29">
    <cfRule type="cellIs" dxfId="234" priority="97" operator="greaterThan">
      <formula>MOD(ROW(),2)=1</formula>
    </cfRule>
  </conditionalFormatting>
  <conditionalFormatting sqref="H30">
    <cfRule type="cellIs" dxfId="233" priority="96" operator="greaterThan">
      <formula>MOD(ROW(),2)=1</formula>
    </cfRule>
  </conditionalFormatting>
  <conditionalFormatting sqref="G30">
    <cfRule type="cellIs" dxfId="232" priority="95" operator="greaterThan">
      <formula>MOD(ROW(),2)=1</formula>
    </cfRule>
  </conditionalFormatting>
  <conditionalFormatting sqref="H31">
    <cfRule type="cellIs" dxfId="231" priority="94" operator="greaterThan">
      <formula>MOD(ROW(),2)=1</formula>
    </cfRule>
  </conditionalFormatting>
  <conditionalFormatting sqref="G31">
    <cfRule type="cellIs" dxfId="230" priority="93" operator="greaterThan">
      <formula>MOD(ROW(),2)=1</formula>
    </cfRule>
  </conditionalFormatting>
  <conditionalFormatting sqref="H32">
    <cfRule type="cellIs" dxfId="229" priority="92" operator="greaterThan">
      <formula>MOD(ROW(),2)=1</formula>
    </cfRule>
  </conditionalFormatting>
  <conditionalFormatting sqref="G33">
    <cfRule type="cellIs" dxfId="228" priority="91" operator="greaterThan">
      <formula>MOD(ROW(),2)=1</formula>
    </cfRule>
  </conditionalFormatting>
  <conditionalFormatting sqref="H33">
    <cfRule type="cellIs" dxfId="227" priority="90" operator="greaterThan">
      <formula>MOD(ROW(),2)=1</formula>
    </cfRule>
  </conditionalFormatting>
  <conditionalFormatting sqref="G34">
    <cfRule type="cellIs" dxfId="226" priority="89" operator="greaterThan">
      <formula>MOD(ROW(),2)=1</formula>
    </cfRule>
  </conditionalFormatting>
  <conditionalFormatting sqref="H34">
    <cfRule type="cellIs" dxfId="225" priority="88" operator="greaterThan">
      <formula>MOD(ROW(),2)=1</formula>
    </cfRule>
  </conditionalFormatting>
  <conditionalFormatting sqref="G35">
    <cfRule type="cellIs" dxfId="224" priority="87" operator="greaterThan">
      <formula>MOD(ROW(),2)=1</formula>
    </cfRule>
  </conditionalFormatting>
  <conditionalFormatting sqref="H35">
    <cfRule type="cellIs" dxfId="223" priority="86" operator="greaterThan">
      <formula>MOD(ROW(),2)=1</formula>
    </cfRule>
  </conditionalFormatting>
  <conditionalFormatting sqref="G36">
    <cfRule type="cellIs" dxfId="222" priority="85" operator="greaterThan">
      <formula>MOD(ROW(),2)=1</formula>
    </cfRule>
  </conditionalFormatting>
  <conditionalFormatting sqref="H36">
    <cfRule type="cellIs" dxfId="221" priority="84" operator="greaterThan">
      <formula>MOD(ROW(),2)=1</formula>
    </cfRule>
  </conditionalFormatting>
  <conditionalFormatting sqref="G37">
    <cfRule type="cellIs" dxfId="220" priority="83" operator="greaterThan">
      <formula>MOD(ROW(),2)=1</formula>
    </cfRule>
  </conditionalFormatting>
  <conditionalFormatting sqref="H37">
    <cfRule type="cellIs" dxfId="219" priority="82" operator="greaterThan">
      <formula>MOD(ROW(),2)=1</formula>
    </cfRule>
  </conditionalFormatting>
  <conditionalFormatting sqref="G38">
    <cfRule type="cellIs" dxfId="218" priority="81" operator="greaterThan">
      <formula>MOD(ROW(),2)=1</formula>
    </cfRule>
  </conditionalFormatting>
  <conditionalFormatting sqref="H38">
    <cfRule type="cellIs" dxfId="217" priority="80" operator="greaterThan">
      <formula>MOD(ROW(),2)=1</formula>
    </cfRule>
  </conditionalFormatting>
  <conditionalFormatting sqref="G39">
    <cfRule type="cellIs" dxfId="216" priority="79" operator="greaterThan">
      <formula>MOD(ROW(),2)=1</formula>
    </cfRule>
  </conditionalFormatting>
  <conditionalFormatting sqref="H39">
    <cfRule type="cellIs" dxfId="215" priority="78" operator="greaterThan">
      <formula>MOD(ROW(),2)=1</formula>
    </cfRule>
  </conditionalFormatting>
  <conditionalFormatting sqref="G40">
    <cfRule type="cellIs" dxfId="214" priority="77" operator="greaterThan">
      <formula>MOD(ROW(),2)=1</formula>
    </cfRule>
  </conditionalFormatting>
  <conditionalFormatting sqref="H40">
    <cfRule type="cellIs" dxfId="213" priority="76" operator="greaterThan">
      <formula>MOD(ROW(),2)=1</formula>
    </cfRule>
  </conditionalFormatting>
  <conditionalFormatting sqref="G41">
    <cfRule type="cellIs" dxfId="212" priority="75" operator="greaterThan">
      <formula>MOD(ROW(),2)=1</formula>
    </cfRule>
  </conditionalFormatting>
  <conditionalFormatting sqref="H41">
    <cfRule type="cellIs" dxfId="211" priority="74" operator="greaterThan">
      <formula>MOD(ROW(),2)=1</formula>
    </cfRule>
  </conditionalFormatting>
  <conditionalFormatting sqref="C42">
    <cfRule type="containsText" dxfId="210" priority="69" operator="containsText" text="1.5">
      <formula>NOT(ISERROR(SEARCH("1.5",C42)))</formula>
    </cfRule>
    <cfRule type="containsText" dxfId="209" priority="70" operator="containsText" text="1">
      <formula>NOT(ISERROR(SEARCH("1",C42)))</formula>
    </cfRule>
    <cfRule type="containsText" dxfId="208" priority="71" operator="containsText" text="0">
      <formula>NOT(ISERROR(SEARCH("0",C42)))</formula>
    </cfRule>
    <cfRule type="containsText" dxfId="207" priority="72" operator="containsText" text="3.5">
      <formula>NOT(ISERROR(SEARCH("3.5",C42)))</formula>
    </cfRule>
    <cfRule type="containsText" dxfId="206" priority="73" operator="containsText" text="4">
      <formula>NOT(ISERROR(SEARCH("4",C42)))</formula>
    </cfRule>
  </conditionalFormatting>
  <conditionalFormatting sqref="D42">
    <cfRule type="containsText" dxfId="205" priority="68" operator="containsText" text="Yes">
      <formula>NOT(ISERROR(SEARCH("Yes",D42)))</formula>
    </cfRule>
  </conditionalFormatting>
  <conditionalFormatting sqref="G42">
    <cfRule type="cellIs" dxfId="204" priority="67" operator="greaterThan">
      <formula>MOD(ROW(),2)=1</formula>
    </cfRule>
  </conditionalFormatting>
  <conditionalFormatting sqref="H42">
    <cfRule type="cellIs" dxfId="203" priority="66" operator="greaterThan">
      <formula>MOD(ROW(),2)=1</formula>
    </cfRule>
  </conditionalFormatting>
  <conditionalFormatting sqref="G44">
    <cfRule type="cellIs" dxfId="202" priority="65" operator="greaterThan">
      <formula>MOD(ROW(),2)=1</formula>
    </cfRule>
  </conditionalFormatting>
  <conditionalFormatting sqref="H44">
    <cfRule type="cellIs" dxfId="201" priority="64" operator="greaterThan">
      <formula>MOD(ROW(),2)=1</formula>
    </cfRule>
  </conditionalFormatting>
  <conditionalFormatting sqref="G45">
    <cfRule type="cellIs" dxfId="200" priority="63" operator="greaterThan">
      <formula>MOD(ROW(),2)=1</formula>
    </cfRule>
  </conditionalFormatting>
  <conditionalFormatting sqref="H45">
    <cfRule type="cellIs" dxfId="199" priority="62" operator="greaterThan">
      <formula>MOD(ROW(),2)=1</formula>
    </cfRule>
  </conditionalFormatting>
  <conditionalFormatting sqref="G46">
    <cfRule type="cellIs" dxfId="198" priority="61" operator="greaterThan">
      <formula>MOD(ROW(),2)=1</formula>
    </cfRule>
  </conditionalFormatting>
  <conditionalFormatting sqref="H46">
    <cfRule type="cellIs" dxfId="197" priority="60" operator="greaterThan">
      <formula>MOD(ROW(),2)=1</formula>
    </cfRule>
  </conditionalFormatting>
  <conditionalFormatting sqref="G47">
    <cfRule type="cellIs" dxfId="196" priority="59" operator="greaterThan">
      <formula>MOD(ROW(),2)=1</formula>
    </cfRule>
  </conditionalFormatting>
  <conditionalFormatting sqref="H47">
    <cfRule type="cellIs" dxfId="195" priority="58" operator="greaterThan">
      <formula>MOD(ROW(),2)=1</formula>
    </cfRule>
  </conditionalFormatting>
  <conditionalFormatting sqref="G48">
    <cfRule type="cellIs" dxfId="194" priority="57" operator="greaterThan">
      <formula>MOD(ROW(),2)=1</formula>
    </cfRule>
  </conditionalFormatting>
  <conditionalFormatting sqref="H48">
    <cfRule type="cellIs" dxfId="193" priority="56" operator="greaterThan">
      <formula>MOD(ROW(),2)=1</formula>
    </cfRule>
  </conditionalFormatting>
  <conditionalFormatting sqref="G49">
    <cfRule type="cellIs" dxfId="192" priority="55" operator="greaterThan">
      <formula>MOD(ROW(),2)=1</formula>
    </cfRule>
  </conditionalFormatting>
  <conditionalFormatting sqref="H49">
    <cfRule type="cellIs" dxfId="191" priority="54" operator="greaterThan">
      <formula>MOD(ROW(),2)=1</formula>
    </cfRule>
  </conditionalFormatting>
  <conditionalFormatting sqref="G50">
    <cfRule type="cellIs" dxfId="190" priority="53" operator="greaterThan">
      <formula>MOD(ROW(),2)=1</formula>
    </cfRule>
  </conditionalFormatting>
  <conditionalFormatting sqref="H50">
    <cfRule type="cellIs" dxfId="189" priority="52" operator="greaterThan">
      <formula>MOD(ROW(),2)=1</formula>
    </cfRule>
  </conditionalFormatting>
  <conditionalFormatting sqref="G52">
    <cfRule type="cellIs" dxfId="188" priority="51" operator="greaterThan">
      <formula>MOD(ROW(),2)=1</formula>
    </cfRule>
  </conditionalFormatting>
  <conditionalFormatting sqref="H52">
    <cfRule type="cellIs" dxfId="187" priority="50" operator="greaterThan">
      <formula>MOD(ROW(),2)=1</formula>
    </cfRule>
  </conditionalFormatting>
  <conditionalFormatting sqref="G53">
    <cfRule type="cellIs" dxfId="186" priority="49" operator="greaterThan">
      <formula>MOD(ROW(),2)=1</formula>
    </cfRule>
  </conditionalFormatting>
  <conditionalFormatting sqref="H53">
    <cfRule type="cellIs" dxfId="185" priority="48" operator="greaterThan">
      <formula>MOD(ROW(),2)=1</formula>
    </cfRule>
  </conditionalFormatting>
  <conditionalFormatting sqref="G54">
    <cfRule type="cellIs" dxfId="184" priority="47" operator="greaterThan">
      <formula>MOD(ROW(),2)=1</formula>
    </cfRule>
  </conditionalFormatting>
  <conditionalFormatting sqref="H54">
    <cfRule type="cellIs" dxfId="183" priority="46" operator="greaterThan">
      <formula>MOD(ROW(),2)=1</formula>
    </cfRule>
  </conditionalFormatting>
  <conditionalFormatting sqref="G55">
    <cfRule type="cellIs" dxfId="182" priority="45" operator="greaterThan">
      <formula>MOD(ROW(),2)=1</formula>
    </cfRule>
  </conditionalFormatting>
  <conditionalFormatting sqref="H55">
    <cfRule type="cellIs" dxfId="181" priority="44" operator="greaterThan">
      <formula>MOD(ROW(),2)=1</formula>
    </cfRule>
  </conditionalFormatting>
  <conditionalFormatting sqref="G56">
    <cfRule type="cellIs" dxfId="180" priority="43" operator="greaterThan">
      <formula>MOD(ROW(),2)=1</formula>
    </cfRule>
  </conditionalFormatting>
  <conditionalFormatting sqref="H56">
    <cfRule type="cellIs" dxfId="179" priority="42" operator="greaterThan">
      <formula>MOD(ROW(),2)=1</formula>
    </cfRule>
  </conditionalFormatting>
  <conditionalFormatting sqref="G57">
    <cfRule type="cellIs" dxfId="178" priority="41" operator="greaterThan">
      <formula>MOD(ROW(),2)=1</formula>
    </cfRule>
  </conditionalFormatting>
  <conditionalFormatting sqref="H57">
    <cfRule type="cellIs" dxfId="177" priority="40" operator="greaterThan">
      <formula>MOD(ROW(),2)=1</formula>
    </cfRule>
  </conditionalFormatting>
  <conditionalFormatting sqref="G58">
    <cfRule type="cellIs" dxfId="176" priority="39" operator="greaterThan">
      <formula>MOD(ROW(),2)=1</formula>
    </cfRule>
  </conditionalFormatting>
  <conditionalFormatting sqref="H58">
    <cfRule type="cellIs" dxfId="175" priority="38" operator="greaterThan">
      <formula>MOD(ROW(),2)=1</formula>
    </cfRule>
  </conditionalFormatting>
  <conditionalFormatting sqref="G59">
    <cfRule type="cellIs" dxfId="174" priority="37" operator="greaterThan">
      <formula>MOD(ROW(),2)=1</formula>
    </cfRule>
  </conditionalFormatting>
  <conditionalFormatting sqref="H59">
    <cfRule type="cellIs" dxfId="173" priority="36" operator="greaterThan">
      <formula>MOD(ROW(),2)=1</formula>
    </cfRule>
  </conditionalFormatting>
  <conditionalFormatting sqref="G60">
    <cfRule type="cellIs" dxfId="172" priority="35" operator="greaterThan">
      <formula>MOD(ROW(),2)=1</formula>
    </cfRule>
  </conditionalFormatting>
  <conditionalFormatting sqref="H60">
    <cfRule type="cellIs" dxfId="171" priority="34" operator="greaterThan">
      <formula>MOD(ROW(),2)=1</formula>
    </cfRule>
  </conditionalFormatting>
  <conditionalFormatting sqref="G61">
    <cfRule type="cellIs" dxfId="170" priority="33" operator="greaterThan">
      <formula>MOD(ROW(),2)=1</formula>
    </cfRule>
  </conditionalFormatting>
  <conditionalFormatting sqref="H61">
    <cfRule type="cellIs" dxfId="169" priority="32" operator="greaterThan">
      <formula>MOD(ROW(),2)=1</formula>
    </cfRule>
  </conditionalFormatting>
  <conditionalFormatting sqref="G62">
    <cfRule type="cellIs" dxfId="168" priority="31" operator="greaterThan">
      <formula>MOD(ROW(),2)=1</formula>
    </cfRule>
  </conditionalFormatting>
  <conditionalFormatting sqref="H62">
    <cfRule type="cellIs" dxfId="167" priority="30" operator="greaterThan">
      <formula>MOD(ROW(),2)=1</formula>
    </cfRule>
  </conditionalFormatting>
  <conditionalFormatting sqref="G63">
    <cfRule type="cellIs" dxfId="166" priority="29" operator="greaterThan">
      <formula>MOD(ROW(),2)=1</formula>
    </cfRule>
  </conditionalFormatting>
  <conditionalFormatting sqref="H63">
    <cfRule type="cellIs" dxfId="165" priority="28" operator="greaterThan">
      <formula>MOD(ROW(),2)=1</formula>
    </cfRule>
  </conditionalFormatting>
  <conditionalFormatting sqref="G64">
    <cfRule type="cellIs" dxfId="164" priority="27" operator="greaterThan">
      <formula>MOD(ROW(),2)=1</formula>
    </cfRule>
  </conditionalFormatting>
  <conditionalFormatting sqref="H64">
    <cfRule type="cellIs" dxfId="163" priority="26" operator="greaterThan">
      <formula>MOD(ROW(),2)=1</formula>
    </cfRule>
  </conditionalFormatting>
  <conditionalFormatting sqref="G65">
    <cfRule type="cellIs" dxfId="162" priority="25" operator="greaterThan">
      <formula>MOD(ROW(),2)=1</formula>
    </cfRule>
  </conditionalFormatting>
  <conditionalFormatting sqref="H65">
    <cfRule type="cellIs" dxfId="161" priority="24" operator="greaterThan">
      <formula>MOD(ROW(),2)=1</formula>
    </cfRule>
  </conditionalFormatting>
  <conditionalFormatting sqref="G66">
    <cfRule type="cellIs" dxfId="160" priority="23" operator="greaterThan">
      <formula>MOD(ROW(),2)=1</formula>
    </cfRule>
  </conditionalFormatting>
  <conditionalFormatting sqref="H66">
    <cfRule type="cellIs" dxfId="159" priority="22" operator="greaterThan">
      <formula>MOD(ROW(),2)=1</formula>
    </cfRule>
  </conditionalFormatting>
  <conditionalFormatting sqref="G67">
    <cfRule type="cellIs" dxfId="158" priority="21" operator="greaterThan">
      <formula>MOD(ROW(),2)=1</formula>
    </cfRule>
  </conditionalFormatting>
  <conditionalFormatting sqref="G68">
    <cfRule type="cellIs" dxfId="157" priority="20" operator="greaterThan">
      <formula>MOD(ROW(),2)=1</formula>
    </cfRule>
  </conditionalFormatting>
  <conditionalFormatting sqref="G69">
    <cfRule type="cellIs" dxfId="156" priority="19" operator="greaterThan">
      <formula>MOD(ROW(),2)=1</formula>
    </cfRule>
  </conditionalFormatting>
  <conditionalFormatting sqref="G70">
    <cfRule type="cellIs" dxfId="155" priority="18" operator="greaterThan">
      <formula>MOD(ROW(),2)=1</formula>
    </cfRule>
  </conditionalFormatting>
  <conditionalFormatting sqref="H69">
    <cfRule type="cellIs" dxfId="154" priority="17" operator="greaterThan">
      <formula>MOD(ROW(),2)=1</formula>
    </cfRule>
  </conditionalFormatting>
  <conditionalFormatting sqref="H70">
    <cfRule type="cellIs" dxfId="153" priority="16" operator="greaterThan">
      <formula>MOD(ROW(),2)=1</formula>
    </cfRule>
  </conditionalFormatting>
  <conditionalFormatting sqref="G71">
    <cfRule type="cellIs" dxfId="152" priority="15" operator="greaterThan">
      <formula>MOD(ROW(),2)=1</formula>
    </cfRule>
  </conditionalFormatting>
  <conditionalFormatting sqref="H71">
    <cfRule type="cellIs" dxfId="151" priority="14" operator="greaterThan">
      <formula>MOD(ROW(),2)=1</formula>
    </cfRule>
  </conditionalFormatting>
  <conditionalFormatting sqref="H72">
    <cfRule type="cellIs" dxfId="150" priority="13" operator="greaterThan">
      <formula>MOD(ROW(),2)=1</formula>
    </cfRule>
  </conditionalFormatting>
  <conditionalFormatting sqref="G125:H125">
    <cfRule type="cellIs" dxfId="149" priority="12" operator="greaterThan">
      <formula>MOD(ROW(),2)=1</formula>
    </cfRule>
  </conditionalFormatting>
  <conditionalFormatting sqref="G126:H126">
    <cfRule type="cellIs" dxfId="148" priority="11" operator="greaterThan">
      <formula>MOD(ROW(),2)=1</formula>
    </cfRule>
  </conditionalFormatting>
  <conditionalFormatting sqref="C126">
    <cfRule type="containsText" dxfId="147" priority="5" operator="containsText" text="1.5">
      <formula>NOT(ISERROR(SEARCH("1.5",C126)))</formula>
    </cfRule>
    <cfRule type="containsText" dxfId="146" priority="6" operator="containsText" text="1">
      <formula>NOT(ISERROR(SEARCH("1",C126)))</formula>
    </cfRule>
    <cfRule type="containsText" dxfId="145" priority="7" operator="containsText" text="0">
      <formula>NOT(ISERROR(SEARCH("0",C126)))</formula>
    </cfRule>
    <cfRule type="containsText" dxfId="144" priority="8" operator="containsText" text="3.5">
      <formula>NOT(ISERROR(SEARCH("3.5",C126)))</formula>
    </cfRule>
    <cfRule type="containsText" dxfId="143" priority="9" operator="containsText" text="4">
      <formula>NOT(ISERROR(SEARCH("4",C126)))</formula>
    </cfRule>
  </conditionalFormatting>
  <conditionalFormatting sqref="G127:H127">
    <cfRule type="cellIs" dxfId="142" priority="4" operator="greaterThan">
      <formula>MOD(ROW(),2)=1</formula>
    </cfRule>
  </conditionalFormatting>
  <conditionalFormatting sqref="G128:H128">
    <cfRule type="cellIs" dxfId="141" priority="3" operator="greaterThan">
      <formula>MOD(ROW(),2)=1</formula>
    </cfRule>
  </conditionalFormatting>
  <conditionalFormatting sqref="G130:H130">
    <cfRule type="cellIs" dxfId="140" priority="2" operator="greaterThan">
      <formula>MOD(ROW(),2)=1</formula>
    </cfRule>
  </conditionalFormatting>
  <conditionalFormatting sqref="H135">
    <cfRule type="cellIs" dxfId="139" priority="1" operator="greaterThan">
      <formula>MOD(ROW(),2)=1</formula>
    </cfRule>
  </conditionalFormatting>
  <pageMargins left="0.75" right="0.75" top="1" bottom="1" header="0.5" footer="0.5"/>
  <pageSetup orientation="portrait" horizontalDpi="4294967292" verticalDpi="4294967292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44"/>
  <sheetViews>
    <sheetView workbookViewId="0">
      <selection activeCell="D46" sqref="D46"/>
    </sheetView>
  </sheetViews>
  <sheetFormatPr baseColWidth="10" defaultRowHeight="17" x14ac:dyDescent="0"/>
  <cols>
    <col min="1" max="1" width="11.1640625" style="5" customWidth="1"/>
    <col min="2" max="2" width="45.33203125" style="5" customWidth="1"/>
    <col min="3" max="3" width="25.5" style="5" customWidth="1"/>
    <col min="4" max="5" width="27.1640625" style="5" customWidth="1"/>
    <col min="6" max="6" width="28.5" style="5" customWidth="1"/>
    <col min="7" max="7" width="34.6640625" style="5" customWidth="1"/>
    <col min="8" max="8" width="29.1640625" style="5" customWidth="1"/>
    <col min="9" max="16384" width="10.83203125" style="5"/>
  </cols>
  <sheetData>
    <row r="1" spans="1:12" ht="86" customHeight="1" thickBot="1">
      <c r="A1" s="7">
        <v>0</v>
      </c>
      <c r="B1" s="55"/>
      <c r="C1" s="8" t="s">
        <v>215</v>
      </c>
      <c r="D1" s="9"/>
      <c r="E1" s="9"/>
    </row>
    <row r="2" spans="1:12" ht="20">
      <c r="A2" s="10" t="s">
        <v>179</v>
      </c>
      <c r="B2" s="10" t="s">
        <v>180</v>
      </c>
      <c r="C2" s="11" t="s">
        <v>181</v>
      </c>
      <c r="D2" s="10" t="s">
        <v>182</v>
      </c>
      <c r="E2" s="10" t="s">
        <v>183</v>
      </c>
      <c r="F2" s="10" t="s">
        <v>184</v>
      </c>
      <c r="G2" s="10" t="s">
        <v>185</v>
      </c>
      <c r="H2" s="11" t="s">
        <v>186</v>
      </c>
      <c r="J2" s="15" t="s">
        <v>187</v>
      </c>
      <c r="K2" s="16" t="s">
        <v>188</v>
      </c>
      <c r="L2" s="17" t="s">
        <v>189</v>
      </c>
    </row>
    <row r="3" spans="1:12" ht="18" thickBot="1">
      <c r="A3" s="12">
        <v>1</v>
      </c>
      <c r="B3" s="13" t="s">
        <v>226</v>
      </c>
      <c r="C3" s="14">
        <v>3.5</v>
      </c>
      <c r="D3" s="14" t="s">
        <v>187</v>
      </c>
      <c r="E3" s="14">
        <v>1979</v>
      </c>
      <c r="F3" s="46">
        <v>41647</v>
      </c>
      <c r="G3" s="14" t="s">
        <v>217</v>
      </c>
      <c r="H3" s="14" t="s">
        <v>216</v>
      </c>
      <c r="J3" s="21">
        <f>COUNTIF(D3:D452,"Yes")</f>
        <v>36</v>
      </c>
      <c r="K3" s="22">
        <f>COUNTIF(D3:D452,"No")</f>
        <v>12</v>
      </c>
      <c r="L3" s="23">
        <f>SUM(J3+K3)</f>
        <v>48</v>
      </c>
    </row>
    <row r="4" spans="1:12" ht="18" thickBot="1">
      <c r="A4" s="18">
        <v>2</v>
      </c>
      <c r="B4" s="19" t="s">
        <v>227</v>
      </c>
      <c r="C4" s="20">
        <v>3</v>
      </c>
      <c r="D4" s="20" t="s">
        <v>187</v>
      </c>
      <c r="E4" s="20">
        <v>1995</v>
      </c>
      <c r="F4" s="47">
        <v>41648</v>
      </c>
      <c r="G4" s="20" t="s">
        <v>229</v>
      </c>
      <c r="H4" s="20" t="s">
        <v>216</v>
      </c>
      <c r="J4" s="25">
        <f>(J3/L3)</f>
        <v>0.75</v>
      </c>
      <c r="K4" s="26">
        <f>K3/L3</f>
        <v>0.25</v>
      </c>
    </row>
    <row r="5" spans="1:12">
      <c r="A5" s="18">
        <v>3</v>
      </c>
      <c r="B5" s="19" t="s">
        <v>237</v>
      </c>
      <c r="C5" s="24">
        <v>3.5</v>
      </c>
      <c r="D5" s="20" t="s">
        <v>187</v>
      </c>
      <c r="E5" s="20">
        <v>1950</v>
      </c>
      <c r="F5" s="47">
        <v>41655</v>
      </c>
      <c r="G5" s="20" t="s">
        <v>217</v>
      </c>
      <c r="H5" s="20" t="s">
        <v>216</v>
      </c>
    </row>
    <row r="6" spans="1:12">
      <c r="A6" s="18">
        <v>4</v>
      </c>
      <c r="B6" s="19" t="s">
        <v>253</v>
      </c>
      <c r="C6" s="20">
        <v>3</v>
      </c>
      <c r="D6" s="20" t="s">
        <v>187</v>
      </c>
      <c r="E6" s="20">
        <v>1968</v>
      </c>
      <c r="F6" s="47">
        <v>41667</v>
      </c>
      <c r="G6" s="20" t="s">
        <v>217</v>
      </c>
      <c r="H6" s="20" t="s">
        <v>216</v>
      </c>
      <c r="J6" s="20"/>
      <c r="K6" s="20"/>
    </row>
    <row r="7" spans="1:12">
      <c r="A7" s="18">
        <v>5</v>
      </c>
      <c r="B7" s="19" t="s">
        <v>359</v>
      </c>
      <c r="C7" s="24">
        <v>3.5</v>
      </c>
      <c r="D7" s="20" t="s">
        <v>187</v>
      </c>
      <c r="E7" s="20">
        <v>2013</v>
      </c>
      <c r="F7" s="47">
        <v>41650</v>
      </c>
      <c r="G7" s="20" t="s">
        <v>217</v>
      </c>
      <c r="H7" s="20" t="s">
        <v>361</v>
      </c>
    </row>
    <row r="8" spans="1:12">
      <c r="A8" s="18">
        <v>6</v>
      </c>
      <c r="B8" s="19" t="s">
        <v>360</v>
      </c>
      <c r="C8" s="24">
        <v>3.5</v>
      </c>
      <c r="D8" s="20" t="s">
        <v>187</v>
      </c>
      <c r="E8" s="20">
        <v>1995</v>
      </c>
      <c r="F8" s="47">
        <v>41653</v>
      </c>
      <c r="G8" s="20" t="s">
        <v>217</v>
      </c>
      <c r="H8" s="20" t="s">
        <v>216</v>
      </c>
      <c r="J8" s="28"/>
      <c r="K8" s="29" t="s">
        <v>179</v>
      </c>
      <c r="L8" s="29" t="s">
        <v>190</v>
      </c>
    </row>
    <row r="9" spans="1:12">
      <c r="A9" s="18">
        <v>7</v>
      </c>
      <c r="B9" s="19" t="s">
        <v>402</v>
      </c>
      <c r="C9" s="20">
        <v>3.5</v>
      </c>
      <c r="D9" s="20" t="s">
        <v>187</v>
      </c>
      <c r="E9" s="20">
        <v>2010</v>
      </c>
      <c r="F9" s="47">
        <v>41702</v>
      </c>
      <c r="G9" s="20" t="s">
        <v>217</v>
      </c>
      <c r="H9" s="20" t="s">
        <v>404</v>
      </c>
      <c r="J9" s="29">
        <v>4</v>
      </c>
      <c r="K9" s="22">
        <f>COUNTIF(C3:C452,"4")</f>
        <v>9</v>
      </c>
      <c r="L9" s="30">
        <f t="shared" ref="L9:L15" si="0">(K9/$K$16)</f>
        <v>0.1875</v>
      </c>
    </row>
    <row r="10" spans="1:12">
      <c r="A10" s="18">
        <v>8</v>
      </c>
      <c r="B10" s="19" t="s">
        <v>403</v>
      </c>
      <c r="C10" s="20">
        <v>2.5</v>
      </c>
      <c r="D10" s="20" t="s">
        <v>187</v>
      </c>
      <c r="E10" s="20">
        <v>2002</v>
      </c>
      <c r="F10" s="47">
        <v>41705</v>
      </c>
      <c r="G10" s="20" t="s">
        <v>217</v>
      </c>
      <c r="H10" s="20" t="s">
        <v>216</v>
      </c>
      <c r="J10" s="29">
        <v>3.5</v>
      </c>
      <c r="K10" s="22">
        <f>COUNTIF(C3:C452,"3.5")</f>
        <v>15</v>
      </c>
      <c r="L10" s="30">
        <f t="shared" si="0"/>
        <v>0.3125</v>
      </c>
    </row>
    <row r="11" spans="1:12">
      <c r="A11" s="18">
        <v>9</v>
      </c>
      <c r="B11" s="19" t="s">
        <v>409</v>
      </c>
      <c r="C11" s="24">
        <v>4</v>
      </c>
      <c r="D11" s="20" t="s">
        <v>188</v>
      </c>
      <c r="E11" s="20">
        <v>1995</v>
      </c>
      <c r="F11" s="47">
        <v>41710</v>
      </c>
      <c r="G11" s="20" t="s">
        <v>217</v>
      </c>
      <c r="H11" s="20" t="s">
        <v>216</v>
      </c>
      <c r="J11" s="29">
        <v>3</v>
      </c>
      <c r="K11" s="22">
        <f>COUNTIF(C3:C452,"3")</f>
        <v>16</v>
      </c>
      <c r="L11" s="30">
        <f t="shared" si="0"/>
        <v>0.33333333333333331</v>
      </c>
    </row>
    <row r="12" spans="1:12">
      <c r="A12" s="18">
        <v>10</v>
      </c>
      <c r="B12" s="19" t="s">
        <v>541</v>
      </c>
      <c r="C12" s="20">
        <v>4</v>
      </c>
      <c r="D12" s="20" t="s">
        <v>187</v>
      </c>
      <c r="E12" s="20">
        <v>1967</v>
      </c>
      <c r="F12" s="47">
        <v>41717</v>
      </c>
      <c r="G12" s="20" t="s">
        <v>217</v>
      </c>
      <c r="H12" s="20" t="s">
        <v>216</v>
      </c>
      <c r="J12" s="29">
        <v>2.5</v>
      </c>
      <c r="K12" s="22">
        <f>COUNTIF(C3:C452,"2.5")</f>
        <v>6</v>
      </c>
      <c r="L12" s="30">
        <f t="shared" si="0"/>
        <v>0.125</v>
      </c>
    </row>
    <row r="13" spans="1:12">
      <c r="A13" s="18">
        <v>11</v>
      </c>
      <c r="B13" s="19" t="s">
        <v>542</v>
      </c>
      <c r="C13" s="20">
        <v>3.5</v>
      </c>
      <c r="D13" s="20" t="s">
        <v>187</v>
      </c>
      <c r="E13" s="20">
        <v>1951</v>
      </c>
      <c r="F13" s="47">
        <v>41719</v>
      </c>
      <c r="G13" s="20" t="s">
        <v>217</v>
      </c>
      <c r="H13" s="20" t="s">
        <v>216</v>
      </c>
      <c r="J13" s="29">
        <v>2</v>
      </c>
      <c r="K13" s="22">
        <f>COUNTIF(C3:C452,"2")</f>
        <v>2</v>
      </c>
      <c r="L13" s="30">
        <f t="shared" si="0"/>
        <v>4.1666666666666664E-2</v>
      </c>
    </row>
    <row r="14" spans="1:12">
      <c r="A14" s="18">
        <v>12</v>
      </c>
      <c r="B14" s="19" t="s">
        <v>544</v>
      </c>
      <c r="C14" s="20">
        <v>3</v>
      </c>
      <c r="D14" s="20" t="s">
        <v>187</v>
      </c>
      <c r="E14" s="20">
        <v>2014</v>
      </c>
      <c r="F14" s="47">
        <v>41720</v>
      </c>
      <c r="G14" s="20" t="s">
        <v>217</v>
      </c>
      <c r="H14" s="20" t="s">
        <v>361</v>
      </c>
      <c r="J14" s="29">
        <v>1.5</v>
      </c>
      <c r="K14" s="22">
        <f>COUNTIF(C3:C452,"1.5")</f>
        <v>0</v>
      </c>
      <c r="L14" s="30">
        <f t="shared" si="0"/>
        <v>0</v>
      </c>
    </row>
    <row r="15" spans="1:12">
      <c r="A15" s="18">
        <v>13</v>
      </c>
      <c r="B15" s="19" t="s">
        <v>553</v>
      </c>
      <c r="C15" s="20">
        <v>2.5</v>
      </c>
      <c r="D15" s="20" t="s">
        <v>188</v>
      </c>
      <c r="E15" s="20">
        <v>1984</v>
      </c>
      <c r="F15" s="47">
        <v>41735</v>
      </c>
      <c r="G15" s="20" t="s">
        <v>229</v>
      </c>
      <c r="H15" s="20" t="s">
        <v>216</v>
      </c>
      <c r="J15" s="29">
        <v>1</v>
      </c>
      <c r="K15" s="22">
        <f>COUNTIF(C3:C452,"1")</f>
        <v>0</v>
      </c>
      <c r="L15" s="30">
        <f t="shared" si="0"/>
        <v>0</v>
      </c>
    </row>
    <row r="16" spans="1:12">
      <c r="A16" s="18">
        <v>14</v>
      </c>
      <c r="B16" s="19" t="s">
        <v>555</v>
      </c>
      <c r="C16" s="20">
        <v>3.5</v>
      </c>
      <c r="D16" s="20" t="s">
        <v>187</v>
      </c>
      <c r="E16" s="20">
        <v>2014</v>
      </c>
      <c r="F16" s="47">
        <v>41741</v>
      </c>
      <c r="G16" s="20" t="s">
        <v>217</v>
      </c>
      <c r="H16" s="20" t="s">
        <v>361</v>
      </c>
      <c r="J16" s="29" t="s">
        <v>189</v>
      </c>
      <c r="K16" s="29">
        <f>SUM(K9:K15)</f>
        <v>48</v>
      </c>
      <c r="L16" s="31">
        <f>SUM(L9:L15)</f>
        <v>0.99999999999999989</v>
      </c>
    </row>
    <row r="17" spans="1:12">
      <c r="A17" s="18">
        <v>15</v>
      </c>
      <c r="B17" s="19" t="s">
        <v>558</v>
      </c>
      <c r="C17" s="20">
        <v>3</v>
      </c>
      <c r="D17" s="20" t="s">
        <v>187</v>
      </c>
      <c r="E17" s="20">
        <v>1996</v>
      </c>
      <c r="F17" s="47">
        <v>41747</v>
      </c>
      <c r="G17" s="20" t="s">
        <v>217</v>
      </c>
      <c r="H17" s="20" t="s">
        <v>216</v>
      </c>
    </row>
    <row r="18" spans="1:12">
      <c r="A18" s="18">
        <v>16</v>
      </c>
      <c r="B18" s="19" t="s">
        <v>565</v>
      </c>
      <c r="C18" s="20">
        <v>3</v>
      </c>
      <c r="D18" s="20" t="s">
        <v>187</v>
      </c>
      <c r="E18" s="20">
        <v>2012</v>
      </c>
      <c r="F18" s="48">
        <v>41762</v>
      </c>
      <c r="G18" s="20" t="s">
        <v>229</v>
      </c>
      <c r="H18" s="20" t="s">
        <v>236</v>
      </c>
    </row>
    <row r="19" spans="1:12">
      <c r="A19" s="18">
        <v>17</v>
      </c>
      <c r="B19" s="19" t="s">
        <v>566</v>
      </c>
      <c r="C19" s="20">
        <v>3</v>
      </c>
      <c r="D19" s="20" t="s">
        <v>187</v>
      </c>
      <c r="E19" s="20">
        <v>2014</v>
      </c>
      <c r="F19" s="48">
        <v>41763</v>
      </c>
      <c r="G19" s="20" t="s">
        <v>229</v>
      </c>
      <c r="H19" s="20" t="s">
        <v>239</v>
      </c>
      <c r="J19" s="32"/>
    </row>
    <row r="20" spans="1:12">
      <c r="A20" s="18">
        <v>18</v>
      </c>
      <c r="B20" s="77" t="s">
        <v>238</v>
      </c>
      <c r="C20" s="20">
        <v>3.5</v>
      </c>
      <c r="D20" s="78" t="s">
        <v>187</v>
      </c>
      <c r="E20" s="42">
        <v>2013</v>
      </c>
      <c r="F20" s="79">
        <v>41765</v>
      </c>
      <c r="G20" s="42" t="s">
        <v>229</v>
      </c>
      <c r="H20" s="42" t="s">
        <v>236</v>
      </c>
      <c r="K20" s="29" t="s">
        <v>179</v>
      </c>
      <c r="L20" s="29" t="s">
        <v>190</v>
      </c>
    </row>
    <row r="21" spans="1:12">
      <c r="A21" s="18">
        <v>19</v>
      </c>
      <c r="B21" s="19" t="s">
        <v>567</v>
      </c>
      <c r="C21" s="20">
        <v>3.5</v>
      </c>
      <c r="D21" s="20" t="s">
        <v>188</v>
      </c>
      <c r="E21" s="20">
        <v>1986</v>
      </c>
      <c r="F21" s="48">
        <v>41767</v>
      </c>
      <c r="G21" s="20" t="s">
        <v>229</v>
      </c>
      <c r="H21" s="20" t="s">
        <v>236</v>
      </c>
      <c r="J21" s="29" t="s">
        <v>191</v>
      </c>
      <c r="K21" s="22">
        <f>COUNTIF(E$3:E$502,"&gt;=1900")-COUNTIF(E$3:E$502,"&gt;1909")</f>
        <v>0</v>
      </c>
      <c r="L21" s="30">
        <f t="shared" ref="L21:L32" si="1">K21/$K$33</f>
        <v>0</v>
      </c>
    </row>
    <row r="22" spans="1:12">
      <c r="A22" s="18">
        <v>20</v>
      </c>
      <c r="B22" s="19" t="s">
        <v>570</v>
      </c>
      <c r="C22" s="20">
        <v>2</v>
      </c>
      <c r="D22" s="20" t="s">
        <v>187</v>
      </c>
      <c r="E22" s="20">
        <v>2013</v>
      </c>
      <c r="F22" s="48">
        <v>41770</v>
      </c>
      <c r="G22" s="20" t="s">
        <v>229</v>
      </c>
      <c r="H22" s="20" t="s">
        <v>236</v>
      </c>
      <c r="J22" s="29" t="s">
        <v>192</v>
      </c>
      <c r="K22" s="22">
        <f>COUNTIF(E$3:E$502,"&gt;=1910")-COUNTIF(E$3:E$502,"&gt;1919")</f>
        <v>0</v>
      </c>
      <c r="L22" s="33">
        <f t="shared" si="1"/>
        <v>0</v>
      </c>
    </row>
    <row r="23" spans="1:12">
      <c r="A23" s="18">
        <v>21</v>
      </c>
      <c r="B23" s="19" t="s">
        <v>569</v>
      </c>
      <c r="C23" s="20">
        <v>3.5</v>
      </c>
      <c r="D23" s="20" t="s">
        <v>187</v>
      </c>
      <c r="E23" s="20">
        <v>1962</v>
      </c>
      <c r="F23" s="48">
        <v>41771</v>
      </c>
      <c r="G23" s="20" t="s">
        <v>229</v>
      </c>
      <c r="H23" s="20" t="s">
        <v>236</v>
      </c>
      <c r="J23" s="29" t="s">
        <v>193</v>
      </c>
      <c r="K23" s="22">
        <f>COUNTIF(E$3:E$502,"&gt;=1920")-COUNTIF(E$3:E$502,"&gt;1929")</f>
        <v>0</v>
      </c>
      <c r="L23" s="33">
        <f t="shared" si="1"/>
        <v>0</v>
      </c>
    </row>
    <row r="24" spans="1:12">
      <c r="A24" s="18">
        <v>22</v>
      </c>
      <c r="B24" s="40" t="s">
        <v>426</v>
      </c>
      <c r="C24" s="20">
        <v>4</v>
      </c>
      <c r="D24" s="20" t="s">
        <v>188</v>
      </c>
      <c r="E24" s="20">
        <v>2010</v>
      </c>
      <c r="F24" s="48">
        <v>41772</v>
      </c>
      <c r="G24" s="20" t="s">
        <v>229</v>
      </c>
      <c r="H24" s="20" t="s">
        <v>236</v>
      </c>
      <c r="J24" s="29" t="s">
        <v>194</v>
      </c>
      <c r="K24" s="22">
        <f>COUNTIF(E$3:E$502,"&gt;=1930")-COUNTIF(E$3:E$502,"&gt;1939")</f>
        <v>1</v>
      </c>
      <c r="L24" s="33">
        <f t="shared" si="1"/>
        <v>2.0833333333333332E-2</v>
      </c>
    </row>
    <row r="25" spans="1:12">
      <c r="A25" s="18">
        <v>23</v>
      </c>
      <c r="B25" s="19" t="s">
        <v>572</v>
      </c>
      <c r="C25" s="20">
        <v>3</v>
      </c>
      <c r="D25" s="20" t="s">
        <v>188</v>
      </c>
      <c r="E25" s="20">
        <v>2000</v>
      </c>
      <c r="F25" s="47">
        <v>41777</v>
      </c>
      <c r="G25" s="20" t="s">
        <v>217</v>
      </c>
      <c r="H25" s="20" t="s">
        <v>216</v>
      </c>
      <c r="J25" s="29" t="s">
        <v>195</v>
      </c>
      <c r="K25" s="22">
        <f>COUNTIF(E$3:E$502,"&gt;=1940")-COUNTIF(E$3:E$502,"&gt;1949")</f>
        <v>0</v>
      </c>
      <c r="L25" s="33">
        <f t="shared" si="1"/>
        <v>0</v>
      </c>
    </row>
    <row r="26" spans="1:12">
      <c r="A26" s="18">
        <v>24</v>
      </c>
      <c r="B26" s="19" t="s">
        <v>584</v>
      </c>
      <c r="C26" s="20">
        <v>3</v>
      </c>
      <c r="D26" s="20" t="s">
        <v>188</v>
      </c>
      <c r="E26" s="20">
        <v>2003</v>
      </c>
      <c r="F26" s="47">
        <v>41780</v>
      </c>
      <c r="G26" s="20" t="s">
        <v>217</v>
      </c>
      <c r="H26" s="20" t="s">
        <v>216</v>
      </c>
      <c r="J26" s="29" t="s">
        <v>196</v>
      </c>
      <c r="K26" s="22">
        <f>COUNTIF(E$3:E$502,"&gt;=1950")-COUNTIF(E$3:E$502,"&gt;1959")</f>
        <v>4</v>
      </c>
      <c r="L26" s="33">
        <f t="shared" si="1"/>
        <v>8.3333333333333329E-2</v>
      </c>
    </row>
    <row r="27" spans="1:12">
      <c r="A27" s="53">
        <v>25</v>
      </c>
      <c r="B27" s="19" t="s">
        <v>583</v>
      </c>
      <c r="C27" s="20">
        <v>2.5</v>
      </c>
      <c r="D27" s="20" t="s">
        <v>187</v>
      </c>
      <c r="E27" s="20">
        <v>2006</v>
      </c>
      <c r="F27" s="47">
        <v>41781</v>
      </c>
      <c r="G27" s="20" t="s">
        <v>217</v>
      </c>
      <c r="H27" s="20" t="s">
        <v>216</v>
      </c>
      <c r="J27" s="29" t="s">
        <v>197</v>
      </c>
      <c r="K27" s="22">
        <f>COUNTIF(E$3:E$502,"&gt;=1960")-COUNTIF(E$3:E$502,"&gt;1969")</f>
        <v>3</v>
      </c>
      <c r="L27" s="33">
        <f t="shared" si="1"/>
        <v>6.25E-2</v>
      </c>
    </row>
    <row r="28" spans="1:12">
      <c r="A28" s="18">
        <v>26</v>
      </c>
      <c r="B28" s="19" t="s">
        <v>577</v>
      </c>
      <c r="C28" s="20">
        <v>3</v>
      </c>
      <c r="D28" s="20" t="s">
        <v>188</v>
      </c>
      <c r="E28" s="20">
        <v>2011</v>
      </c>
      <c r="F28" s="48">
        <v>41783</v>
      </c>
      <c r="G28" s="20" t="s">
        <v>229</v>
      </c>
      <c r="H28" s="20" t="s">
        <v>216</v>
      </c>
      <c r="J28" s="29" t="s">
        <v>198</v>
      </c>
      <c r="K28" s="22">
        <f>COUNTIF(E$3:E$502,"&gt;=1970")-COUNTIF(E$3:E$502,"&gt;1979")</f>
        <v>2</v>
      </c>
      <c r="L28" s="33">
        <f t="shared" si="1"/>
        <v>4.1666666666666664E-2</v>
      </c>
    </row>
    <row r="29" spans="1:12">
      <c r="A29" s="18">
        <v>27</v>
      </c>
      <c r="B29" s="19" t="s">
        <v>578</v>
      </c>
      <c r="C29" s="20">
        <v>3</v>
      </c>
      <c r="D29" s="20" t="s">
        <v>187</v>
      </c>
      <c r="E29" s="20">
        <v>2014</v>
      </c>
      <c r="F29" s="48">
        <v>41784</v>
      </c>
      <c r="G29" s="20" t="s">
        <v>582</v>
      </c>
      <c r="H29" s="20" t="s">
        <v>361</v>
      </c>
      <c r="J29" s="29" t="s">
        <v>199</v>
      </c>
      <c r="K29" s="22">
        <f>COUNTIF(E$3:E$502,"&gt;=1980")-COUNTIF(E$3:E$502,"&gt;1989")</f>
        <v>5</v>
      </c>
      <c r="L29" s="33">
        <f t="shared" si="1"/>
        <v>0.10416666666666667</v>
      </c>
    </row>
    <row r="30" spans="1:12">
      <c r="A30" s="18">
        <v>28</v>
      </c>
      <c r="B30" s="19" t="s">
        <v>586</v>
      </c>
      <c r="C30" s="20">
        <v>3</v>
      </c>
      <c r="D30" s="20" t="s">
        <v>187</v>
      </c>
      <c r="E30" s="20">
        <v>2011</v>
      </c>
      <c r="F30" s="48">
        <v>41788</v>
      </c>
      <c r="G30" s="20" t="s">
        <v>217</v>
      </c>
      <c r="H30" s="20" t="s">
        <v>216</v>
      </c>
      <c r="J30" s="29" t="s">
        <v>200</v>
      </c>
      <c r="K30" s="22">
        <f>COUNTIF(E$3:E$502,"&gt;=1990")-COUNTIF(E$3:E$502,"&gt;1999")</f>
        <v>7</v>
      </c>
      <c r="L30" s="33">
        <f t="shared" si="1"/>
        <v>0.14583333333333334</v>
      </c>
    </row>
    <row r="31" spans="1:12">
      <c r="A31" s="18">
        <v>29</v>
      </c>
      <c r="B31" s="19" t="s">
        <v>589</v>
      </c>
      <c r="C31" s="20">
        <v>3</v>
      </c>
      <c r="D31" s="20" t="s">
        <v>188</v>
      </c>
      <c r="E31" s="20">
        <v>1999</v>
      </c>
      <c r="F31" s="48">
        <v>41796</v>
      </c>
      <c r="G31" s="20" t="s">
        <v>593</v>
      </c>
      <c r="H31" s="20" t="s">
        <v>216</v>
      </c>
      <c r="J31" s="29" t="s">
        <v>201</v>
      </c>
      <c r="K31" s="22">
        <f>COUNTIF(E$3:E$502,"&gt;=2000")-COUNTIF(E$3:E$502,"&gt;2009")</f>
        <v>8</v>
      </c>
      <c r="L31" s="33">
        <f t="shared" si="1"/>
        <v>0.16666666666666666</v>
      </c>
    </row>
    <row r="32" spans="1:12">
      <c r="A32" s="18">
        <v>30</v>
      </c>
      <c r="B32" s="19" t="s">
        <v>622</v>
      </c>
      <c r="C32" s="20">
        <v>3</v>
      </c>
      <c r="D32" s="20" t="s">
        <v>187</v>
      </c>
      <c r="E32" s="20">
        <v>2006</v>
      </c>
      <c r="F32" s="48">
        <v>41811</v>
      </c>
      <c r="G32" s="20" t="s">
        <v>217</v>
      </c>
      <c r="H32" s="20" t="s">
        <v>216</v>
      </c>
      <c r="J32" s="29" t="s">
        <v>202</v>
      </c>
      <c r="K32" s="22">
        <f>COUNTIF(E$3:E$502,"&gt;=2010")-COUNTIF(E$3:E$502,"&gt;2019")</f>
        <v>18</v>
      </c>
      <c r="L32" s="33">
        <f t="shared" si="1"/>
        <v>0.375</v>
      </c>
    </row>
    <row r="33" spans="1:12">
      <c r="A33" s="18">
        <v>31</v>
      </c>
      <c r="B33" s="19" t="s">
        <v>612</v>
      </c>
      <c r="C33" s="20">
        <v>2.5</v>
      </c>
      <c r="D33" s="20" t="s">
        <v>187</v>
      </c>
      <c r="E33" s="20">
        <v>2013</v>
      </c>
      <c r="F33" s="48">
        <v>41824</v>
      </c>
      <c r="G33" s="20" t="s">
        <v>229</v>
      </c>
      <c r="H33" s="20" t="s">
        <v>361</v>
      </c>
      <c r="J33" s="29" t="s">
        <v>189</v>
      </c>
      <c r="K33" s="29">
        <f>SUM(K21:K32)</f>
        <v>48</v>
      </c>
      <c r="L33" s="31">
        <f>SUM(L21:L32)</f>
        <v>1</v>
      </c>
    </row>
    <row r="34" spans="1:12">
      <c r="A34" s="18">
        <v>32</v>
      </c>
      <c r="B34" s="19" t="s">
        <v>636</v>
      </c>
      <c r="C34" s="20">
        <v>2</v>
      </c>
      <c r="D34" s="20" t="s">
        <v>187</v>
      </c>
      <c r="E34" s="20">
        <v>2002</v>
      </c>
      <c r="F34" s="48">
        <v>41825</v>
      </c>
      <c r="G34" s="20" t="s">
        <v>229</v>
      </c>
      <c r="H34" s="20" t="s">
        <v>216</v>
      </c>
    </row>
    <row r="35" spans="1:12">
      <c r="A35" s="18">
        <v>33</v>
      </c>
      <c r="B35" s="19" t="s">
        <v>23</v>
      </c>
      <c r="C35" s="20">
        <v>3.5</v>
      </c>
      <c r="D35" s="20" t="s">
        <v>187</v>
      </c>
      <c r="E35" s="20">
        <v>2011</v>
      </c>
      <c r="F35" s="48">
        <v>41846</v>
      </c>
      <c r="G35" s="20" t="s">
        <v>217</v>
      </c>
      <c r="H35" s="20" t="s">
        <v>216</v>
      </c>
      <c r="J35" s="32"/>
    </row>
    <row r="36" spans="1:12">
      <c r="A36" s="18">
        <v>34</v>
      </c>
      <c r="B36" s="19" t="s">
        <v>575</v>
      </c>
      <c r="C36" s="20">
        <v>4</v>
      </c>
      <c r="D36" s="20" t="s">
        <v>187</v>
      </c>
      <c r="E36" s="20">
        <v>1957</v>
      </c>
      <c r="F36" s="48">
        <v>41850</v>
      </c>
      <c r="G36" s="20" t="s">
        <v>217</v>
      </c>
      <c r="H36" s="20" t="s">
        <v>216</v>
      </c>
      <c r="K36" s="34" t="s">
        <v>179</v>
      </c>
      <c r="L36" s="34" t="s">
        <v>190</v>
      </c>
    </row>
    <row r="37" spans="1:12">
      <c r="A37" s="18">
        <v>35</v>
      </c>
      <c r="B37" s="19" t="s">
        <v>637</v>
      </c>
      <c r="C37" s="20">
        <v>3.5</v>
      </c>
      <c r="D37" s="20" t="s">
        <v>187</v>
      </c>
      <c r="E37" s="20">
        <v>2014</v>
      </c>
      <c r="F37" s="48">
        <v>41854</v>
      </c>
      <c r="G37" s="20" t="s">
        <v>687</v>
      </c>
      <c r="H37" s="20" t="s">
        <v>686</v>
      </c>
      <c r="J37" s="29" t="s">
        <v>203</v>
      </c>
      <c r="K37" s="22">
        <f>COUNTIF(F$3:F$452,"&gt;=1/1/2014")-COUNTIF(F$3:F$452,"&gt;1/31/2014")</f>
        <v>6</v>
      </c>
      <c r="L37" s="30">
        <f t="shared" ref="L37:L48" si="2">K37/$K$49</f>
        <v>0.125</v>
      </c>
    </row>
    <row r="38" spans="1:12">
      <c r="A38" s="18">
        <v>36</v>
      </c>
      <c r="B38" s="41" t="s">
        <v>688</v>
      </c>
      <c r="C38" s="27">
        <v>2.5</v>
      </c>
      <c r="D38" s="27" t="s">
        <v>187</v>
      </c>
      <c r="E38" s="20">
        <v>1994</v>
      </c>
      <c r="F38" s="48">
        <v>41858</v>
      </c>
      <c r="G38" s="27" t="s">
        <v>229</v>
      </c>
      <c r="H38" s="27" t="s">
        <v>236</v>
      </c>
      <c r="J38" s="29" t="s">
        <v>204</v>
      </c>
      <c r="K38" s="22">
        <f>COUNTIF(F$3:F$452,"&gt;=2/1/2014")-COUNTIF(F$3:F$452,"&gt;2/27/2014")</f>
        <v>0</v>
      </c>
      <c r="L38" s="30">
        <f t="shared" si="2"/>
        <v>0</v>
      </c>
    </row>
    <row r="39" spans="1:12">
      <c r="A39" s="18">
        <v>37</v>
      </c>
      <c r="B39" s="41" t="s">
        <v>689</v>
      </c>
      <c r="C39" s="27">
        <v>3</v>
      </c>
      <c r="D39" s="27" t="s">
        <v>187</v>
      </c>
      <c r="E39" s="20">
        <v>2014</v>
      </c>
      <c r="F39" s="48">
        <v>41859</v>
      </c>
      <c r="G39" s="27" t="s">
        <v>687</v>
      </c>
      <c r="H39" s="27" t="s">
        <v>239</v>
      </c>
      <c r="J39" s="29" t="s">
        <v>205</v>
      </c>
      <c r="K39" s="22">
        <f>COUNTIF(F$3:F$402,"&gt;=3/1/2014")-COUNTIF(F$3:F$402,"&gt;3/31/2014")</f>
        <v>6</v>
      </c>
      <c r="L39" s="30">
        <f t="shared" si="2"/>
        <v>0.125</v>
      </c>
    </row>
    <row r="40" spans="1:12">
      <c r="A40" s="18">
        <v>38</v>
      </c>
      <c r="B40" s="41" t="s">
        <v>87</v>
      </c>
      <c r="C40" s="27">
        <v>3.5</v>
      </c>
      <c r="D40" s="27" t="s">
        <v>187</v>
      </c>
      <c r="E40" s="20">
        <v>1951</v>
      </c>
      <c r="F40" s="48">
        <v>41860</v>
      </c>
      <c r="G40" s="27" t="s">
        <v>229</v>
      </c>
      <c r="H40" s="27" t="s">
        <v>236</v>
      </c>
      <c r="J40" s="29" t="s">
        <v>206</v>
      </c>
      <c r="K40" s="22">
        <f>COUNTIF(F$3:F$402,"&gt;=4/1/2014")-COUNTIF(F$3:F$402,"&gt;4/30/2014")</f>
        <v>3</v>
      </c>
      <c r="L40" s="30">
        <f t="shared" si="2"/>
        <v>6.25E-2</v>
      </c>
    </row>
    <row r="41" spans="1:12">
      <c r="A41" s="18">
        <v>39</v>
      </c>
      <c r="B41" s="41" t="s">
        <v>690</v>
      </c>
      <c r="C41" s="27">
        <v>4</v>
      </c>
      <c r="D41" s="27" t="s">
        <v>188</v>
      </c>
      <c r="E41" s="20">
        <v>1977</v>
      </c>
      <c r="F41" s="48">
        <v>41861</v>
      </c>
      <c r="G41" s="27" t="s">
        <v>229</v>
      </c>
      <c r="H41" s="27" t="s">
        <v>236</v>
      </c>
      <c r="J41" s="29" t="s">
        <v>207</v>
      </c>
      <c r="K41" s="22">
        <f>COUNTIF(F$3:F$402,"&gt;=5/1/2014")-COUNTIF(F$3:F$402,"&gt;5/31/2014")</f>
        <v>13</v>
      </c>
      <c r="L41" s="30">
        <f t="shared" si="2"/>
        <v>0.27083333333333331</v>
      </c>
    </row>
    <row r="42" spans="1:12">
      <c r="A42" s="18">
        <v>40</v>
      </c>
      <c r="B42" s="41" t="s">
        <v>691</v>
      </c>
      <c r="C42" s="27">
        <v>4</v>
      </c>
      <c r="D42" s="27" t="s">
        <v>188</v>
      </c>
      <c r="E42" s="20">
        <v>1980</v>
      </c>
      <c r="F42" s="48">
        <v>41862</v>
      </c>
      <c r="G42" s="27" t="s">
        <v>229</v>
      </c>
      <c r="H42" s="27" t="s">
        <v>236</v>
      </c>
      <c r="J42" s="29" t="s">
        <v>208</v>
      </c>
      <c r="K42" s="22">
        <f>COUNTIF(F$3:F$402,"&gt;=6/1/2014")-COUNTIF(F$3:F$402,"&gt;6/30/2014")</f>
        <v>2</v>
      </c>
      <c r="L42" s="30">
        <f t="shared" si="2"/>
        <v>4.1666666666666664E-2</v>
      </c>
    </row>
    <row r="43" spans="1:12">
      <c r="A43" s="18">
        <v>41</v>
      </c>
      <c r="B43" s="41" t="s">
        <v>692</v>
      </c>
      <c r="C43" s="27">
        <v>4</v>
      </c>
      <c r="D43" s="27" t="s">
        <v>188</v>
      </c>
      <c r="E43" s="20">
        <v>1983</v>
      </c>
      <c r="F43" s="48">
        <v>41862</v>
      </c>
      <c r="G43" s="27" t="s">
        <v>229</v>
      </c>
      <c r="H43" s="27" t="s">
        <v>236</v>
      </c>
      <c r="J43" s="29" t="s">
        <v>209</v>
      </c>
      <c r="K43" s="22">
        <f>COUNTIF(F$3:F$402,"&gt;=7/1/2014")-COUNTIF(F$3:F$402,"&gt;7/31/2014")</f>
        <v>4</v>
      </c>
      <c r="L43" s="30">
        <f t="shared" si="2"/>
        <v>8.3333333333333329E-2</v>
      </c>
    </row>
    <row r="44" spans="1:12">
      <c r="A44" s="18">
        <v>42</v>
      </c>
      <c r="B44" s="41" t="s">
        <v>693</v>
      </c>
      <c r="C44" s="27">
        <v>3</v>
      </c>
      <c r="D44" s="27" t="s">
        <v>187</v>
      </c>
      <c r="E44" s="20">
        <v>2012</v>
      </c>
      <c r="F44" s="48">
        <v>41863</v>
      </c>
      <c r="G44" s="27" t="s">
        <v>229</v>
      </c>
      <c r="H44" s="27" t="s">
        <v>236</v>
      </c>
      <c r="J44" s="29" t="s">
        <v>210</v>
      </c>
      <c r="K44" s="22">
        <f>COUNTIF(F$3:F$402,"&gt;=8/1/2014")-COUNTIF(F$3:F$402,"&gt;8/31/2014")</f>
        <v>13</v>
      </c>
      <c r="L44" s="30">
        <f t="shared" si="2"/>
        <v>0.27083333333333331</v>
      </c>
    </row>
    <row r="45" spans="1:12">
      <c r="A45" s="18">
        <v>43</v>
      </c>
      <c r="B45" s="41" t="s">
        <v>279</v>
      </c>
      <c r="C45" s="27">
        <v>4</v>
      </c>
      <c r="D45" s="27" t="s">
        <v>187</v>
      </c>
      <c r="E45" s="20">
        <v>1939</v>
      </c>
      <c r="F45" s="48">
        <v>41875</v>
      </c>
      <c r="G45" s="27" t="s">
        <v>217</v>
      </c>
      <c r="H45" s="27" t="s">
        <v>216</v>
      </c>
      <c r="J45" s="29" t="s">
        <v>211</v>
      </c>
      <c r="K45" s="22">
        <f>COUNTIF(F$3:F$402,"&gt;=9/1/2014")-COUNTIF(F$3:F$402,"&gt;9/30/2014")</f>
        <v>1</v>
      </c>
      <c r="L45" s="30">
        <f t="shared" si="2"/>
        <v>2.0833333333333332E-2</v>
      </c>
    </row>
    <row r="46" spans="1:12">
      <c r="A46" s="18">
        <v>44</v>
      </c>
      <c r="B46" s="41" t="s">
        <v>833</v>
      </c>
      <c r="C46" s="27">
        <v>3.5</v>
      </c>
      <c r="D46" s="27" t="s">
        <v>188</v>
      </c>
      <c r="E46" s="20">
        <v>1984</v>
      </c>
      <c r="F46" s="48">
        <v>41880</v>
      </c>
      <c r="G46" s="27" t="s">
        <v>229</v>
      </c>
      <c r="H46" s="27" t="s">
        <v>361</v>
      </c>
      <c r="J46" s="29" t="s">
        <v>212</v>
      </c>
      <c r="K46" s="22">
        <f>COUNTIF(F$3:F$402,"&gt;=10/1/2014")-COUNTIF(F$3:F$402,"&gt;10/31/2014")</f>
        <v>0</v>
      </c>
      <c r="L46" s="30">
        <f t="shared" si="2"/>
        <v>0</v>
      </c>
    </row>
    <row r="47" spans="1:12">
      <c r="A47" s="18">
        <v>45</v>
      </c>
      <c r="B47" s="41" t="s">
        <v>834</v>
      </c>
      <c r="C47" s="27">
        <v>3.5</v>
      </c>
      <c r="D47" s="27" t="s">
        <v>187</v>
      </c>
      <c r="E47" s="20">
        <v>2006</v>
      </c>
      <c r="F47" s="48">
        <v>41881</v>
      </c>
      <c r="G47" s="27" t="s">
        <v>229</v>
      </c>
      <c r="H47" s="27" t="s">
        <v>216</v>
      </c>
      <c r="J47" s="29" t="s">
        <v>213</v>
      </c>
      <c r="K47" s="22">
        <f>COUNTIF(F$3:F$402,"&gt;=11/1/2014")-COUNTIF(F$3:F$402,"&gt;11/30/2014")</f>
        <v>0</v>
      </c>
      <c r="L47" s="30">
        <f t="shared" si="2"/>
        <v>0</v>
      </c>
    </row>
    <row r="48" spans="1:12">
      <c r="A48" s="18">
        <v>46</v>
      </c>
      <c r="B48" s="41" t="s">
        <v>835</v>
      </c>
      <c r="C48" s="27">
        <v>2.5</v>
      </c>
      <c r="D48" s="27" t="s">
        <v>187</v>
      </c>
      <c r="E48" s="20">
        <v>1996</v>
      </c>
      <c r="F48" s="48">
        <v>41881</v>
      </c>
      <c r="G48" s="27" t="s">
        <v>229</v>
      </c>
      <c r="H48" s="27" t="s">
        <v>216</v>
      </c>
      <c r="J48" s="29" t="s">
        <v>214</v>
      </c>
      <c r="K48" s="22">
        <f>COUNTIF(F$3:F$452,"&gt;=12/1/2014")-COUNTIF(F$3:F$452,"&gt;12/31/2014")</f>
        <v>0</v>
      </c>
      <c r="L48" s="30">
        <f t="shared" si="2"/>
        <v>0</v>
      </c>
    </row>
    <row r="49" spans="1:12">
      <c r="A49" s="53">
        <v>47</v>
      </c>
      <c r="B49" s="41" t="s">
        <v>836</v>
      </c>
      <c r="C49" s="27">
        <v>3</v>
      </c>
      <c r="D49" s="27" t="s">
        <v>187</v>
      </c>
      <c r="E49" s="20">
        <v>2008</v>
      </c>
      <c r="F49" s="48">
        <v>41882</v>
      </c>
      <c r="G49" s="27" t="s">
        <v>229</v>
      </c>
      <c r="H49" s="27" t="s">
        <v>216</v>
      </c>
      <c r="J49" s="29" t="s">
        <v>189</v>
      </c>
      <c r="K49" s="29">
        <f>SUM(K37:K48)</f>
        <v>48</v>
      </c>
      <c r="L49" s="35">
        <f>SUM(L37:L48)</f>
        <v>0.99999999999999989</v>
      </c>
    </row>
    <row r="50" spans="1:12">
      <c r="A50" s="53">
        <v>48</v>
      </c>
      <c r="B50" s="41" t="s">
        <v>482</v>
      </c>
      <c r="C50" s="27">
        <v>4</v>
      </c>
      <c r="D50" s="27" t="s">
        <v>187</v>
      </c>
      <c r="E50" s="20">
        <v>2012</v>
      </c>
      <c r="F50" s="48">
        <v>41883</v>
      </c>
      <c r="G50" s="27" t="s">
        <v>229</v>
      </c>
      <c r="H50" s="27" t="s">
        <v>216</v>
      </c>
    </row>
    <row r="51" spans="1:12">
      <c r="A51" s="53">
        <v>49</v>
      </c>
      <c r="B51" s="19"/>
      <c r="C51" s="20"/>
      <c r="D51" s="37"/>
      <c r="E51" s="37"/>
      <c r="F51" s="48"/>
      <c r="G51" s="20"/>
      <c r="H51" s="20"/>
      <c r="L51" s="20"/>
    </row>
    <row r="52" spans="1:12">
      <c r="A52" s="53">
        <v>50</v>
      </c>
      <c r="B52" s="19" t="s">
        <v>573</v>
      </c>
      <c r="C52" s="20"/>
      <c r="D52" s="20"/>
      <c r="E52" s="20"/>
      <c r="F52" s="48"/>
      <c r="G52" s="20"/>
      <c r="H52" s="20"/>
      <c r="I52" s="20"/>
      <c r="J52" s="20"/>
      <c r="K52" s="20"/>
      <c r="L52" s="20"/>
    </row>
    <row r="53" spans="1:12">
      <c r="A53" s="53">
        <v>51</v>
      </c>
      <c r="B53" s="19"/>
      <c r="C53" s="20"/>
      <c r="D53" s="37"/>
      <c r="E53" s="37"/>
      <c r="F53" s="48"/>
      <c r="G53" s="20"/>
      <c r="H53" s="20"/>
      <c r="I53" s="20"/>
      <c r="J53" s="20"/>
      <c r="K53" s="20"/>
      <c r="L53" s="20"/>
    </row>
    <row r="54" spans="1:12">
      <c r="A54" s="53">
        <v>52</v>
      </c>
      <c r="B54" s="19"/>
      <c r="C54" s="20"/>
      <c r="D54" s="20"/>
      <c r="E54" s="20"/>
      <c r="F54" s="48"/>
      <c r="G54" s="20"/>
      <c r="H54" s="20"/>
      <c r="I54" s="20"/>
      <c r="J54" s="20"/>
      <c r="K54" s="20"/>
      <c r="L54" s="20"/>
    </row>
    <row r="55" spans="1:12">
      <c r="A55" s="53">
        <v>53</v>
      </c>
      <c r="B55" s="19"/>
      <c r="C55" s="20"/>
      <c r="D55" s="20"/>
      <c r="E55" s="20"/>
      <c r="F55" s="48"/>
      <c r="G55" s="20"/>
      <c r="H55" s="20"/>
      <c r="I55" s="20"/>
      <c r="J55" s="20"/>
      <c r="K55" s="20"/>
      <c r="L55" s="20"/>
    </row>
    <row r="56" spans="1:12">
      <c r="A56" s="53">
        <v>54</v>
      </c>
      <c r="B56" s="19"/>
      <c r="C56" s="20"/>
      <c r="D56" s="20"/>
      <c r="E56" s="20"/>
      <c r="F56" s="48"/>
      <c r="G56" s="20"/>
      <c r="H56" s="20"/>
      <c r="I56" s="20"/>
      <c r="J56" s="20"/>
      <c r="K56" s="20"/>
      <c r="L56" s="20"/>
    </row>
    <row r="57" spans="1:12">
      <c r="A57" s="53">
        <v>55</v>
      </c>
      <c r="B57" s="19"/>
      <c r="C57" s="20"/>
      <c r="D57" s="20"/>
      <c r="E57" s="20"/>
      <c r="F57" s="48"/>
      <c r="G57" s="20"/>
      <c r="H57" s="20"/>
      <c r="I57" s="20"/>
      <c r="J57" s="20"/>
      <c r="K57" s="20"/>
      <c r="L57" s="20"/>
    </row>
    <row r="58" spans="1:12">
      <c r="A58" s="53">
        <v>56</v>
      </c>
      <c r="B58" s="19"/>
      <c r="C58" s="20"/>
      <c r="D58" s="37"/>
      <c r="E58" s="37"/>
      <c r="F58" s="48"/>
      <c r="G58" s="20"/>
      <c r="H58" s="20"/>
      <c r="I58" s="20"/>
      <c r="J58" s="20"/>
      <c r="K58" s="20"/>
      <c r="L58" s="20"/>
    </row>
    <row r="59" spans="1:12">
      <c r="A59" s="53">
        <v>57</v>
      </c>
      <c r="B59" s="19"/>
      <c r="C59" s="24"/>
      <c r="D59" s="20"/>
      <c r="E59" s="20"/>
      <c r="F59" s="48"/>
      <c r="G59" s="20"/>
      <c r="H59" s="20"/>
      <c r="I59" s="20"/>
      <c r="J59" s="20"/>
      <c r="K59" s="20"/>
      <c r="L59" s="20"/>
    </row>
    <row r="60" spans="1:12">
      <c r="A60" s="53">
        <v>58</v>
      </c>
      <c r="B60" s="19"/>
      <c r="C60" s="20"/>
      <c r="D60" s="37"/>
      <c r="E60" s="37"/>
      <c r="F60" s="48"/>
      <c r="G60" s="20"/>
      <c r="H60" s="20"/>
      <c r="I60" s="20"/>
      <c r="J60" s="38"/>
      <c r="K60" s="20"/>
      <c r="L60" s="20"/>
    </row>
    <row r="61" spans="1:12">
      <c r="A61" s="53">
        <v>59</v>
      </c>
      <c r="B61" s="19"/>
      <c r="C61" s="20"/>
      <c r="D61" s="37"/>
      <c r="E61" s="37"/>
      <c r="F61" s="48"/>
      <c r="G61" s="20"/>
      <c r="H61" s="20"/>
      <c r="I61" s="20"/>
      <c r="J61" s="20"/>
      <c r="K61" s="20"/>
      <c r="L61" s="20"/>
    </row>
    <row r="62" spans="1:12">
      <c r="A62" s="53">
        <v>60</v>
      </c>
      <c r="B62" s="19"/>
      <c r="C62" s="20"/>
      <c r="D62" s="20"/>
      <c r="E62" s="20"/>
      <c r="F62" s="48"/>
      <c r="G62" s="20"/>
      <c r="H62" s="20"/>
      <c r="I62" s="20"/>
      <c r="J62" s="20"/>
      <c r="K62" s="20"/>
      <c r="L62" s="20"/>
    </row>
    <row r="63" spans="1:12">
      <c r="A63" s="53">
        <v>61</v>
      </c>
      <c r="B63" s="19"/>
      <c r="C63" s="20"/>
      <c r="D63" s="20"/>
      <c r="E63" s="20"/>
      <c r="F63" s="48"/>
      <c r="G63" s="20"/>
      <c r="H63" s="20"/>
      <c r="I63" s="20"/>
      <c r="J63" s="20"/>
      <c r="K63" s="20"/>
      <c r="L63" s="20"/>
    </row>
    <row r="64" spans="1:12">
      <c r="A64" s="53">
        <v>62</v>
      </c>
      <c r="B64" s="19"/>
      <c r="C64" s="20"/>
      <c r="D64" s="37"/>
      <c r="E64" s="37"/>
      <c r="F64" s="48"/>
      <c r="G64" s="20"/>
      <c r="H64" s="20"/>
      <c r="I64" s="20"/>
      <c r="J64" s="20"/>
      <c r="K64" s="20"/>
      <c r="L64" s="20"/>
    </row>
    <row r="65" spans="1:12">
      <c r="A65" s="53">
        <v>63</v>
      </c>
      <c r="B65" s="19"/>
      <c r="C65" s="20"/>
      <c r="D65" s="20"/>
      <c r="E65" s="20"/>
      <c r="F65" s="48"/>
      <c r="G65" s="20"/>
      <c r="H65" s="20"/>
      <c r="I65" s="20"/>
      <c r="J65" s="20"/>
      <c r="K65" s="20"/>
      <c r="L65" s="20"/>
    </row>
    <row r="66" spans="1:12">
      <c r="A66" s="53">
        <v>64</v>
      </c>
      <c r="B66" s="19"/>
      <c r="C66" s="20"/>
      <c r="D66" s="37"/>
      <c r="E66" s="37"/>
      <c r="F66" s="48"/>
      <c r="G66" s="20"/>
      <c r="H66" s="20"/>
    </row>
    <row r="67" spans="1:12">
      <c r="A67" s="53">
        <v>65</v>
      </c>
      <c r="B67" s="19"/>
      <c r="C67" s="20"/>
      <c r="D67" s="20"/>
      <c r="E67" s="20"/>
      <c r="F67" s="48"/>
      <c r="G67" s="20"/>
      <c r="H67" s="20"/>
    </row>
    <row r="68" spans="1:12">
      <c r="A68" s="53">
        <v>66</v>
      </c>
      <c r="B68" s="19"/>
      <c r="C68" s="20"/>
      <c r="D68" s="20"/>
      <c r="E68" s="20"/>
      <c r="F68" s="48"/>
      <c r="G68" s="20"/>
      <c r="H68" s="20"/>
    </row>
    <row r="69" spans="1:12">
      <c r="A69" s="53">
        <v>67</v>
      </c>
      <c r="B69" s="19"/>
      <c r="C69" s="20"/>
      <c r="D69" s="37"/>
      <c r="E69" s="37"/>
      <c r="F69" s="48"/>
      <c r="G69" s="20"/>
      <c r="H69" s="20"/>
      <c r="I69" s="39"/>
    </row>
    <row r="70" spans="1:12">
      <c r="A70" s="53">
        <v>68</v>
      </c>
      <c r="B70" s="19"/>
      <c r="C70" s="20"/>
      <c r="D70" s="20"/>
      <c r="E70" s="20"/>
      <c r="F70" s="48"/>
      <c r="G70" s="20"/>
      <c r="H70" s="20"/>
    </row>
    <row r="71" spans="1:12">
      <c r="A71" s="53">
        <v>69</v>
      </c>
      <c r="B71" s="19"/>
      <c r="C71" s="20"/>
      <c r="D71" s="20"/>
      <c r="E71" s="36"/>
      <c r="F71" s="48"/>
      <c r="G71" s="20"/>
      <c r="H71" s="20"/>
    </row>
    <row r="72" spans="1:12">
      <c r="A72" s="53">
        <v>70</v>
      </c>
      <c r="B72" s="19"/>
      <c r="C72" s="20"/>
      <c r="D72" s="20"/>
      <c r="E72" s="20"/>
      <c r="F72" s="48"/>
      <c r="G72" s="20"/>
      <c r="H72" s="20"/>
    </row>
    <row r="73" spans="1:12">
      <c r="A73" s="53">
        <v>71</v>
      </c>
      <c r="B73" s="19"/>
      <c r="C73" s="20"/>
      <c r="D73" s="20"/>
      <c r="E73" s="20"/>
      <c r="F73" s="48"/>
      <c r="G73" s="20"/>
      <c r="H73" s="20"/>
    </row>
    <row r="74" spans="1:12">
      <c r="A74" s="53">
        <v>72</v>
      </c>
      <c r="B74" s="19"/>
      <c r="C74" s="20"/>
      <c r="D74" s="20"/>
      <c r="E74" s="20"/>
      <c r="F74" s="48"/>
      <c r="G74" s="20"/>
      <c r="H74" s="20"/>
    </row>
    <row r="75" spans="1:12">
      <c r="A75" s="53">
        <v>73</v>
      </c>
      <c r="B75" s="19"/>
      <c r="C75" s="20"/>
      <c r="D75" s="20"/>
      <c r="E75" s="20"/>
      <c r="F75" s="48"/>
      <c r="G75" s="20"/>
      <c r="H75" s="20"/>
    </row>
    <row r="76" spans="1:12">
      <c r="A76" s="53">
        <v>74</v>
      </c>
      <c r="B76" s="19"/>
      <c r="C76" s="20"/>
      <c r="D76" s="20"/>
      <c r="E76" s="20"/>
      <c r="F76" s="48"/>
      <c r="G76" s="20"/>
      <c r="H76" s="20"/>
    </row>
    <row r="77" spans="1:12">
      <c r="A77" s="53">
        <v>75</v>
      </c>
      <c r="B77" s="19"/>
      <c r="C77" s="20"/>
      <c r="D77" s="20"/>
      <c r="E77" s="20"/>
      <c r="F77" s="48"/>
      <c r="G77" s="20"/>
      <c r="H77" s="20"/>
    </row>
    <row r="78" spans="1:12">
      <c r="A78" s="53">
        <v>76</v>
      </c>
      <c r="B78" s="19"/>
      <c r="C78" s="20"/>
      <c r="D78" s="20"/>
      <c r="E78" s="20"/>
      <c r="F78" s="48"/>
      <c r="G78" s="20"/>
      <c r="H78" s="20"/>
    </row>
    <row r="79" spans="1:12">
      <c r="A79" s="53">
        <v>77</v>
      </c>
      <c r="B79" s="19"/>
      <c r="C79" s="20"/>
      <c r="D79" s="20"/>
      <c r="E79" s="20"/>
      <c r="F79" s="48"/>
      <c r="G79" s="20"/>
      <c r="H79" s="20"/>
    </row>
    <row r="80" spans="1:12">
      <c r="A80" s="53">
        <v>78</v>
      </c>
      <c r="B80" s="19"/>
      <c r="C80" s="20"/>
      <c r="D80" s="20"/>
      <c r="E80" s="20"/>
      <c r="F80" s="48"/>
      <c r="G80" s="20"/>
      <c r="H80" s="20"/>
    </row>
    <row r="81" spans="1:9">
      <c r="A81" s="53">
        <v>79</v>
      </c>
      <c r="B81" s="19"/>
      <c r="C81" s="20"/>
      <c r="D81" s="20"/>
      <c r="E81" s="20"/>
      <c r="F81" s="48"/>
      <c r="G81" s="20"/>
      <c r="H81" s="20"/>
    </row>
    <row r="82" spans="1:9">
      <c r="A82" s="53">
        <v>80</v>
      </c>
      <c r="B82" s="19"/>
      <c r="C82" s="20"/>
      <c r="D82" s="20"/>
      <c r="E82" s="20"/>
      <c r="F82" s="48"/>
      <c r="G82" s="20"/>
      <c r="H82" s="20"/>
    </row>
    <row r="83" spans="1:9">
      <c r="A83" s="53">
        <v>81</v>
      </c>
      <c r="B83" s="19"/>
      <c r="C83" s="20"/>
      <c r="D83" s="20"/>
      <c r="E83" s="20"/>
      <c r="F83" s="48"/>
      <c r="G83" s="20"/>
      <c r="H83" s="20"/>
    </row>
    <row r="84" spans="1:9">
      <c r="A84" s="53">
        <v>82</v>
      </c>
      <c r="B84" s="19"/>
      <c r="C84" s="20"/>
      <c r="D84" s="20"/>
      <c r="E84" s="20"/>
      <c r="F84" s="48"/>
      <c r="G84" s="20"/>
      <c r="H84" s="20"/>
    </row>
    <row r="85" spans="1:9">
      <c r="A85" s="53">
        <v>83</v>
      </c>
      <c r="B85" s="19"/>
      <c r="C85" s="20"/>
      <c r="D85" s="20"/>
      <c r="E85" s="20"/>
      <c r="F85" s="48"/>
      <c r="G85" s="20"/>
      <c r="H85" s="20"/>
    </row>
    <row r="86" spans="1:9">
      <c r="A86" s="53">
        <v>84</v>
      </c>
      <c r="B86" s="19"/>
      <c r="C86" s="24"/>
      <c r="D86" s="20"/>
      <c r="E86" s="20"/>
      <c r="F86" s="48"/>
      <c r="G86" s="20"/>
      <c r="H86" s="20"/>
    </row>
    <row r="87" spans="1:9">
      <c r="A87" s="53">
        <v>85</v>
      </c>
      <c r="B87" s="19"/>
      <c r="C87" s="20"/>
      <c r="D87" s="20"/>
      <c r="E87" s="20"/>
      <c r="F87" s="48"/>
      <c r="G87" s="20"/>
      <c r="H87" s="20"/>
    </row>
    <row r="88" spans="1:9">
      <c r="A88" s="53">
        <v>86</v>
      </c>
      <c r="B88" s="19"/>
      <c r="C88" s="20"/>
      <c r="D88" s="20"/>
      <c r="E88" s="20"/>
      <c r="F88" s="48"/>
      <c r="G88" s="20"/>
      <c r="H88" s="20"/>
    </row>
    <row r="89" spans="1:9">
      <c r="A89" s="53">
        <v>87</v>
      </c>
      <c r="B89" s="19"/>
      <c r="C89" s="20"/>
      <c r="D89" s="20"/>
      <c r="E89" s="20"/>
      <c r="F89" s="48"/>
      <c r="G89" s="20"/>
      <c r="H89" s="20"/>
    </row>
    <row r="90" spans="1:9">
      <c r="A90" s="53">
        <v>88</v>
      </c>
      <c r="B90" s="19"/>
      <c r="C90" s="20"/>
      <c r="D90" s="20"/>
      <c r="E90" s="20"/>
      <c r="F90" s="48"/>
      <c r="G90" s="20"/>
      <c r="H90" s="20"/>
    </row>
    <row r="91" spans="1:9">
      <c r="A91" s="53">
        <v>89</v>
      </c>
      <c r="B91" s="19"/>
      <c r="C91" s="20"/>
      <c r="D91" s="20"/>
      <c r="E91" s="20"/>
      <c r="F91" s="48"/>
      <c r="G91" s="20"/>
      <c r="H91" s="20"/>
      <c r="I91" s="32"/>
    </row>
    <row r="92" spans="1:9">
      <c r="A92" s="53">
        <v>90</v>
      </c>
      <c r="B92" s="19"/>
      <c r="C92" s="20"/>
      <c r="D92" s="20"/>
      <c r="E92" s="20"/>
      <c r="F92" s="48"/>
      <c r="G92" s="20"/>
      <c r="H92" s="20"/>
    </row>
    <row r="93" spans="1:9">
      <c r="A93" s="53">
        <v>91</v>
      </c>
      <c r="B93" s="19"/>
      <c r="C93" s="20"/>
      <c r="D93" s="20"/>
      <c r="E93" s="20"/>
      <c r="F93" s="48"/>
      <c r="G93" s="20"/>
      <c r="H93" s="20"/>
    </row>
    <row r="94" spans="1:9">
      <c r="A94" s="53">
        <v>92</v>
      </c>
      <c r="B94" s="19"/>
      <c r="C94" s="20"/>
      <c r="D94" s="20"/>
      <c r="E94" s="20"/>
      <c r="F94" s="48"/>
      <c r="G94" s="20"/>
      <c r="H94" s="20"/>
    </row>
    <row r="95" spans="1:9">
      <c r="A95" s="53">
        <v>93</v>
      </c>
      <c r="B95" s="19"/>
      <c r="C95" s="20"/>
      <c r="D95" s="20"/>
      <c r="E95" s="20"/>
      <c r="F95" s="48"/>
      <c r="G95" s="20"/>
      <c r="H95" s="20"/>
    </row>
    <row r="96" spans="1:9">
      <c r="A96" s="53">
        <v>94</v>
      </c>
      <c r="B96" s="19"/>
      <c r="C96" s="20"/>
      <c r="D96" s="20"/>
      <c r="E96" s="20"/>
      <c r="F96" s="48"/>
      <c r="G96" s="20"/>
      <c r="H96" s="20"/>
    </row>
    <row r="97" spans="1:9">
      <c r="A97" s="53">
        <v>95</v>
      </c>
      <c r="B97" s="19"/>
      <c r="C97" s="20"/>
      <c r="D97" s="20"/>
      <c r="E97" s="20"/>
      <c r="F97" s="48"/>
      <c r="G97" s="20"/>
      <c r="H97" s="20"/>
    </row>
    <row r="98" spans="1:9">
      <c r="A98" s="53">
        <v>96</v>
      </c>
      <c r="B98" s="19"/>
      <c r="C98" s="20"/>
      <c r="D98" s="20"/>
      <c r="E98" s="20"/>
      <c r="F98" s="48"/>
      <c r="G98" s="20"/>
      <c r="H98" s="20"/>
    </row>
    <row r="99" spans="1:9">
      <c r="A99" s="53">
        <v>97</v>
      </c>
      <c r="B99" s="19"/>
      <c r="C99" s="20"/>
      <c r="D99" s="20"/>
      <c r="E99" s="20"/>
      <c r="F99" s="48"/>
      <c r="G99" s="20"/>
      <c r="H99" s="20"/>
    </row>
    <row r="100" spans="1:9">
      <c r="A100" s="53">
        <v>98</v>
      </c>
      <c r="B100" s="19"/>
      <c r="C100" s="20"/>
      <c r="D100" s="20"/>
      <c r="E100" s="20"/>
      <c r="F100" s="48"/>
      <c r="G100" s="20"/>
      <c r="H100" s="20"/>
    </row>
    <row r="101" spans="1:9">
      <c r="A101" s="53">
        <v>99</v>
      </c>
      <c r="B101" s="19"/>
      <c r="C101" s="20"/>
      <c r="D101" s="20"/>
      <c r="E101" s="20"/>
      <c r="F101" s="48"/>
      <c r="G101" s="20"/>
      <c r="H101" s="20"/>
    </row>
    <row r="102" spans="1:9">
      <c r="A102" s="53">
        <v>100</v>
      </c>
      <c r="B102" s="40"/>
      <c r="C102" s="20"/>
      <c r="D102" s="20"/>
      <c r="E102" s="20"/>
      <c r="F102" s="48"/>
      <c r="G102" s="20"/>
      <c r="H102" s="20"/>
      <c r="I102" s="39"/>
    </row>
    <row r="103" spans="1:9">
      <c r="A103" s="54">
        <v>101</v>
      </c>
      <c r="B103" s="19"/>
      <c r="C103" s="20"/>
      <c r="D103" s="20"/>
      <c r="E103" s="20"/>
      <c r="F103" s="48"/>
      <c r="G103" s="20"/>
      <c r="H103" s="20"/>
    </row>
    <row r="104" spans="1:9">
      <c r="A104" s="53">
        <v>102</v>
      </c>
      <c r="B104" s="19"/>
      <c r="C104" s="20"/>
      <c r="D104" s="20"/>
      <c r="E104" s="20"/>
      <c r="F104" s="48"/>
      <c r="G104" s="20"/>
      <c r="H104" s="20"/>
    </row>
    <row r="105" spans="1:9">
      <c r="A105" s="53">
        <v>103</v>
      </c>
      <c r="B105" s="19"/>
      <c r="C105" s="20"/>
      <c r="D105" s="20"/>
      <c r="E105" s="20"/>
      <c r="F105" s="48"/>
      <c r="G105" s="20"/>
      <c r="H105" s="20"/>
    </row>
    <row r="106" spans="1:9">
      <c r="A106" s="53">
        <v>104</v>
      </c>
      <c r="B106" s="19"/>
      <c r="C106" s="20"/>
      <c r="D106" s="20"/>
      <c r="E106" s="20"/>
      <c r="F106" s="48"/>
      <c r="G106" s="20"/>
      <c r="H106" s="20"/>
    </row>
    <row r="107" spans="1:9">
      <c r="A107" s="53">
        <v>105</v>
      </c>
      <c r="B107" s="19"/>
      <c r="C107" s="20"/>
      <c r="D107" s="20"/>
      <c r="E107" s="20"/>
      <c r="F107" s="48"/>
      <c r="G107" s="20"/>
      <c r="H107" s="20"/>
    </row>
    <row r="108" spans="1:9">
      <c r="A108" s="53">
        <v>106</v>
      </c>
      <c r="B108" s="19"/>
      <c r="C108" s="20"/>
      <c r="D108" s="20"/>
      <c r="E108" s="20"/>
      <c r="F108" s="48"/>
      <c r="G108" s="20"/>
      <c r="H108" s="20"/>
    </row>
    <row r="109" spans="1:9">
      <c r="A109" s="53">
        <v>107</v>
      </c>
      <c r="B109" s="19"/>
      <c r="C109" s="20"/>
      <c r="D109" s="20"/>
      <c r="E109" s="20"/>
      <c r="F109" s="48"/>
      <c r="G109" s="20"/>
      <c r="H109" s="20"/>
    </row>
    <row r="110" spans="1:9">
      <c r="A110" s="53">
        <v>108</v>
      </c>
      <c r="B110" s="19"/>
      <c r="C110" s="24"/>
      <c r="D110" s="20"/>
      <c r="E110" s="20"/>
      <c r="F110" s="48"/>
      <c r="G110" s="20"/>
      <c r="H110" s="20"/>
    </row>
    <row r="111" spans="1:9">
      <c r="A111" s="53">
        <v>109</v>
      </c>
      <c r="B111" s="19"/>
      <c r="C111" s="20"/>
      <c r="D111" s="20"/>
      <c r="E111" s="20"/>
      <c r="F111" s="48"/>
      <c r="G111" s="20"/>
      <c r="H111" s="20"/>
    </row>
    <row r="112" spans="1:9">
      <c r="A112" s="53">
        <v>110</v>
      </c>
      <c r="B112" s="19"/>
      <c r="C112" s="24"/>
      <c r="D112" s="20"/>
      <c r="E112" s="20"/>
      <c r="F112" s="48"/>
      <c r="G112" s="20"/>
      <c r="H112" s="20"/>
    </row>
    <row r="113" spans="1:9">
      <c r="A113" s="53">
        <v>111</v>
      </c>
      <c r="B113" s="19"/>
      <c r="C113" s="20"/>
      <c r="D113" s="20"/>
      <c r="E113" s="20"/>
      <c r="F113" s="48"/>
      <c r="G113" s="20"/>
      <c r="H113" s="20"/>
      <c r="I113" s="39"/>
    </row>
    <row r="114" spans="1:9">
      <c r="A114" s="53">
        <v>112</v>
      </c>
      <c r="B114" s="19"/>
      <c r="C114" s="20"/>
      <c r="D114" s="20"/>
      <c r="E114" s="20"/>
      <c r="F114" s="48"/>
      <c r="G114" s="20"/>
      <c r="H114" s="20"/>
    </row>
    <row r="115" spans="1:9">
      <c r="A115" s="53">
        <v>113</v>
      </c>
      <c r="B115" s="19"/>
      <c r="C115" s="20"/>
      <c r="D115" s="20"/>
      <c r="E115" s="20"/>
      <c r="F115" s="48"/>
      <c r="G115" s="20"/>
      <c r="H115" s="20"/>
    </row>
    <row r="116" spans="1:9">
      <c r="A116" s="53">
        <v>114</v>
      </c>
      <c r="B116" s="19"/>
      <c r="C116" s="20"/>
      <c r="D116" s="20"/>
      <c r="E116" s="20"/>
      <c r="F116" s="48"/>
      <c r="G116" s="20"/>
      <c r="H116" s="20"/>
    </row>
    <row r="117" spans="1:9">
      <c r="A117" s="53">
        <v>115</v>
      </c>
      <c r="B117" s="19"/>
      <c r="C117" s="20"/>
      <c r="D117" s="20"/>
      <c r="E117" s="20"/>
      <c r="F117" s="48"/>
      <c r="G117" s="20"/>
      <c r="H117" s="20"/>
    </row>
    <row r="118" spans="1:9">
      <c r="A118" s="53">
        <v>116</v>
      </c>
      <c r="B118" s="19"/>
      <c r="C118" s="20"/>
      <c r="D118" s="20"/>
      <c r="E118" s="20"/>
      <c r="F118" s="48"/>
      <c r="G118" s="20"/>
      <c r="H118" s="20"/>
    </row>
    <row r="119" spans="1:9">
      <c r="A119" s="53">
        <v>117</v>
      </c>
      <c r="B119" s="19"/>
      <c r="C119" s="20"/>
      <c r="D119" s="20"/>
      <c r="E119" s="20"/>
      <c r="F119" s="48"/>
      <c r="G119" s="20"/>
      <c r="H119" s="20"/>
    </row>
    <row r="120" spans="1:9">
      <c r="A120" s="53">
        <v>118</v>
      </c>
      <c r="B120" s="19"/>
      <c r="C120" s="20"/>
      <c r="D120" s="20"/>
      <c r="E120" s="20"/>
      <c r="F120" s="48"/>
      <c r="G120" s="20"/>
      <c r="H120" s="20"/>
    </row>
    <row r="121" spans="1:9">
      <c r="A121" s="53">
        <v>119</v>
      </c>
      <c r="B121" s="19"/>
      <c r="C121" s="20"/>
      <c r="D121" s="20"/>
      <c r="E121" s="20"/>
      <c r="F121" s="48"/>
      <c r="G121" s="20"/>
      <c r="H121" s="20"/>
    </row>
    <row r="122" spans="1:9">
      <c r="A122" s="53">
        <v>120</v>
      </c>
      <c r="B122" s="19"/>
      <c r="C122" s="20"/>
      <c r="D122" s="20"/>
      <c r="E122" s="20"/>
      <c r="F122" s="48"/>
      <c r="G122" s="20"/>
      <c r="H122" s="20"/>
      <c r="I122" s="39"/>
    </row>
    <row r="123" spans="1:9">
      <c r="A123" s="53">
        <v>121</v>
      </c>
      <c r="B123" s="19"/>
      <c r="C123" s="20"/>
      <c r="D123" s="20"/>
      <c r="E123" s="20"/>
      <c r="F123" s="48"/>
      <c r="G123" s="20"/>
      <c r="H123" s="20"/>
    </row>
    <row r="124" spans="1:9">
      <c r="A124" s="53">
        <v>122</v>
      </c>
      <c r="B124" s="19"/>
      <c r="C124" s="20"/>
      <c r="D124" s="20"/>
      <c r="E124" s="20"/>
      <c r="F124" s="48"/>
      <c r="G124" s="20"/>
      <c r="H124" s="20"/>
    </row>
    <row r="125" spans="1:9">
      <c r="A125" s="53">
        <v>123</v>
      </c>
      <c r="B125" s="19"/>
      <c r="C125" s="20"/>
      <c r="D125" s="20"/>
      <c r="E125" s="20"/>
      <c r="F125" s="48"/>
      <c r="G125" s="20"/>
      <c r="H125" s="20"/>
    </row>
    <row r="126" spans="1:9">
      <c r="A126" s="53">
        <v>124</v>
      </c>
      <c r="B126" s="19"/>
      <c r="C126" s="20"/>
      <c r="D126" s="20"/>
      <c r="E126" s="20"/>
      <c r="F126" s="48"/>
      <c r="G126" s="27"/>
      <c r="H126" s="20"/>
    </row>
    <row r="127" spans="1:9">
      <c r="A127" s="53">
        <v>125</v>
      </c>
      <c r="B127" s="19"/>
      <c r="C127" s="20"/>
      <c r="D127" s="20"/>
      <c r="E127" s="20"/>
      <c r="F127" s="48"/>
      <c r="G127" s="27"/>
      <c r="H127" s="20"/>
    </row>
    <row r="128" spans="1:9">
      <c r="A128" s="53">
        <v>126</v>
      </c>
      <c r="B128" s="19"/>
      <c r="C128" s="20"/>
      <c r="D128" s="20"/>
      <c r="E128" s="20"/>
      <c r="F128" s="48"/>
      <c r="G128" s="27"/>
      <c r="H128" s="27"/>
    </row>
    <row r="129" spans="1:9">
      <c r="A129" s="53">
        <v>127</v>
      </c>
      <c r="B129" s="41"/>
      <c r="C129" s="20"/>
      <c r="D129" s="20"/>
      <c r="E129" s="20"/>
      <c r="F129" s="48"/>
      <c r="G129" s="27"/>
      <c r="H129" s="20"/>
    </row>
    <row r="130" spans="1:9">
      <c r="A130" s="53">
        <v>128</v>
      </c>
      <c r="B130" s="41"/>
      <c r="C130" s="27"/>
      <c r="D130" s="20"/>
      <c r="E130" s="20"/>
      <c r="F130" s="48"/>
      <c r="G130" s="27"/>
      <c r="H130" s="20"/>
    </row>
    <row r="131" spans="1:9">
      <c r="A131" s="53">
        <v>129</v>
      </c>
      <c r="B131" s="41"/>
      <c r="C131" s="27"/>
      <c r="D131" s="20"/>
      <c r="E131" s="20"/>
      <c r="F131" s="48"/>
      <c r="G131" s="27"/>
      <c r="H131" s="20"/>
    </row>
    <row r="132" spans="1:9">
      <c r="A132" s="53">
        <v>130</v>
      </c>
      <c r="B132" s="41"/>
      <c r="C132" s="20"/>
      <c r="D132" s="20"/>
      <c r="E132" s="20"/>
      <c r="F132" s="48"/>
      <c r="G132" s="27"/>
      <c r="H132" s="20"/>
    </row>
    <row r="133" spans="1:9">
      <c r="A133" s="53">
        <v>131</v>
      </c>
      <c r="B133" s="41"/>
      <c r="C133" s="24"/>
      <c r="D133" s="20"/>
      <c r="E133" s="20"/>
      <c r="F133" s="48"/>
      <c r="G133" s="27"/>
      <c r="H133" s="20"/>
    </row>
    <row r="134" spans="1:9">
      <c r="A134" s="53">
        <v>132</v>
      </c>
      <c r="B134" s="41"/>
      <c r="C134" s="27"/>
      <c r="D134" s="20"/>
      <c r="E134" s="20"/>
      <c r="F134" s="48"/>
      <c r="G134" s="27"/>
      <c r="H134" s="20"/>
    </row>
    <row r="135" spans="1:9">
      <c r="A135" s="53">
        <v>133</v>
      </c>
      <c r="B135" s="41"/>
      <c r="C135" s="27"/>
      <c r="D135" s="20"/>
      <c r="E135" s="20"/>
      <c r="F135" s="48"/>
      <c r="G135" s="27"/>
      <c r="H135" s="20"/>
    </row>
    <row r="136" spans="1:9">
      <c r="A136" s="53">
        <v>134</v>
      </c>
      <c r="B136" s="41"/>
      <c r="C136" s="27"/>
      <c r="D136" s="20"/>
      <c r="E136" s="20"/>
      <c r="F136" s="48"/>
      <c r="G136" s="27"/>
      <c r="H136" s="27"/>
      <c r="I136" s="32"/>
    </row>
    <row r="137" spans="1:9">
      <c r="A137" s="53">
        <v>135</v>
      </c>
      <c r="B137" s="41"/>
      <c r="C137" s="27"/>
      <c r="D137" s="20"/>
      <c r="E137" s="20"/>
      <c r="F137" s="48"/>
      <c r="G137" s="27"/>
      <c r="H137" s="27"/>
    </row>
    <row r="138" spans="1:9">
      <c r="A138" s="53">
        <v>136</v>
      </c>
      <c r="B138" s="41"/>
      <c r="C138" s="27"/>
      <c r="D138" s="20"/>
      <c r="E138" s="20"/>
      <c r="F138" s="48"/>
      <c r="G138" s="27"/>
      <c r="H138" s="27"/>
    </row>
    <row r="139" spans="1:9">
      <c r="A139" s="53">
        <v>137</v>
      </c>
      <c r="B139" s="41"/>
      <c r="C139" s="27"/>
      <c r="D139" s="20"/>
      <c r="E139" s="20"/>
      <c r="F139" s="48"/>
      <c r="G139" s="27"/>
      <c r="H139" s="27"/>
    </row>
    <row r="140" spans="1:9">
      <c r="A140" s="53">
        <v>138</v>
      </c>
      <c r="B140" s="41"/>
      <c r="C140" s="27"/>
      <c r="D140" s="20"/>
      <c r="E140" s="20"/>
      <c r="F140" s="48"/>
      <c r="G140" s="27"/>
      <c r="H140" s="27"/>
    </row>
    <row r="141" spans="1:9">
      <c r="A141" s="53">
        <v>139</v>
      </c>
      <c r="B141" s="41"/>
      <c r="C141" s="27"/>
      <c r="D141" s="20"/>
      <c r="E141" s="20"/>
      <c r="F141" s="48"/>
      <c r="G141" s="27"/>
      <c r="H141" s="27"/>
    </row>
    <row r="142" spans="1:9">
      <c r="A142" s="53">
        <v>140</v>
      </c>
      <c r="B142" s="41"/>
      <c r="C142" s="27"/>
      <c r="D142" s="20"/>
      <c r="E142" s="20"/>
      <c r="F142" s="48"/>
      <c r="G142" s="27"/>
      <c r="H142" s="27"/>
    </row>
    <row r="143" spans="1:9">
      <c r="A143" s="53">
        <v>141</v>
      </c>
      <c r="B143" s="41"/>
      <c r="C143" s="27"/>
      <c r="D143" s="20"/>
      <c r="E143" s="20"/>
      <c r="F143" s="48"/>
      <c r="G143" s="27"/>
      <c r="H143" s="27"/>
    </row>
    <row r="144" spans="1:9">
      <c r="A144" s="53">
        <v>142</v>
      </c>
      <c r="B144" s="19"/>
      <c r="C144" s="27"/>
      <c r="D144" s="20"/>
      <c r="E144" s="20"/>
      <c r="F144" s="48"/>
      <c r="G144" s="27"/>
      <c r="H144" s="27"/>
    </row>
    <row r="145" spans="1:8">
      <c r="A145" s="53">
        <v>143</v>
      </c>
      <c r="B145" s="41"/>
      <c r="C145" s="27"/>
      <c r="D145" s="20"/>
      <c r="E145" s="20"/>
      <c r="F145" s="48"/>
      <c r="G145" s="27"/>
      <c r="H145" s="27"/>
    </row>
    <row r="146" spans="1:8">
      <c r="A146" s="53">
        <v>144</v>
      </c>
      <c r="B146" s="41"/>
      <c r="C146" s="27"/>
      <c r="D146" s="20"/>
      <c r="E146" s="20"/>
      <c r="F146" s="48"/>
      <c r="G146" s="27"/>
      <c r="H146" s="27"/>
    </row>
    <row r="147" spans="1:8">
      <c r="A147" s="53">
        <v>145</v>
      </c>
      <c r="B147" s="41"/>
      <c r="C147" s="27"/>
      <c r="D147" s="20"/>
      <c r="E147" s="20"/>
      <c r="F147" s="48"/>
      <c r="G147" s="27"/>
      <c r="H147" s="27"/>
    </row>
    <row r="148" spans="1:8">
      <c r="A148" s="53">
        <v>146</v>
      </c>
      <c r="B148" s="41"/>
      <c r="C148" s="27"/>
      <c r="D148" s="20"/>
      <c r="E148" s="20"/>
      <c r="F148" s="48"/>
      <c r="G148" s="27"/>
      <c r="H148" s="27"/>
    </row>
    <row r="149" spans="1:8">
      <c r="A149" s="53">
        <v>147</v>
      </c>
      <c r="B149" s="41"/>
      <c r="C149" s="27"/>
      <c r="D149" s="20"/>
      <c r="E149" s="20"/>
      <c r="F149" s="48"/>
      <c r="G149" s="27"/>
      <c r="H149" s="27"/>
    </row>
    <row r="150" spans="1:8">
      <c r="A150" s="53">
        <v>148</v>
      </c>
      <c r="B150" s="41"/>
      <c r="C150" s="27"/>
      <c r="D150" s="20"/>
      <c r="E150" s="20"/>
      <c r="F150" s="48"/>
      <c r="G150" s="27"/>
      <c r="H150" s="27"/>
    </row>
    <row r="151" spans="1:8">
      <c r="A151" s="53">
        <v>149</v>
      </c>
      <c r="B151" s="41"/>
      <c r="C151" s="27"/>
      <c r="D151" s="20"/>
      <c r="E151" s="20"/>
      <c r="F151" s="48"/>
      <c r="G151" s="27"/>
      <c r="H151" s="27"/>
    </row>
    <row r="152" spans="1:8">
      <c r="A152" s="53">
        <v>150</v>
      </c>
      <c r="B152" s="41"/>
      <c r="C152" s="27"/>
      <c r="D152" s="20"/>
      <c r="E152" s="20"/>
      <c r="F152" s="48"/>
      <c r="G152" s="27"/>
      <c r="H152" s="27"/>
    </row>
    <row r="153" spans="1:8">
      <c r="A153" s="53">
        <v>151</v>
      </c>
      <c r="B153" s="41"/>
      <c r="C153" s="27"/>
      <c r="D153" s="20"/>
      <c r="E153" s="20"/>
      <c r="F153" s="48"/>
      <c r="G153" s="27"/>
      <c r="H153" s="27"/>
    </row>
    <row r="154" spans="1:8">
      <c r="A154" s="53">
        <v>152</v>
      </c>
      <c r="B154" s="41"/>
      <c r="C154" s="27"/>
      <c r="D154" s="20"/>
      <c r="E154" s="20"/>
      <c r="F154" s="48"/>
      <c r="G154" s="27"/>
      <c r="H154" s="27"/>
    </row>
    <row r="155" spans="1:8">
      <c r="A155" s="53">
        <v>153</v>
      </c>
      <c r="B155" s="41"/>
      <c r="C155" s="27"/>
      <c r="D155" s="20"/>
      <c r="E155" s="20"/>
      <c r="F155" s="48"/>
      <c r="G155" s="27"/>
      <c r="H155" s="27"/>
    </row>
    <row r="156" spans="1:8">
      <c r="A156" s="53">
        <v>154</v>
      </c>
      <c r="B156" s="41"/>
      <c r="C156" s="27"/>
      <c r="D156" s="27"/>
      <c r="E156" s="20"/>
      <c r="F156" s="48"/>
      <c r="G156" s="27"/>
      <c r="H156" s="27"/>
    </row>
    <row r="157" spans="1:8">
      <c r="A157" s="53">
        <v>155</v>
      </c>
      <c r="B157" s="41"/>
      <c r="C157" s="27"/>
      <c r="D157" s="27"/>
      <c r="E157" s="20"/>
      <c r="F157" s="48"/>
      <c r="G157" s="27"/>
      <c r="H157" s="27"/>
    </row>
    <row r="158" spans="1:8">
      <c r="A158" s="53">
        <v>156</v>
      </c>
      <c r="B158" s="41"/>
      <c r="C158" s="27"/>
      <c r="D158" s="27"/>
      <c r="E158" s="20"/>
      <c r="F158" s="48"/>
      <c r="G158" s="27"/>
      <c r="H158" s="27"/>
    </row>
    <row r="159" spans="1:8">
      <c r="A159" s="53">
        <v>157</v>
      </c>
      <c r="B159" s="41"/>
      <c r="C159" s="27"/>
      <c r="D159" s="27"/>
      <c r="E159" s="20"/>
      <c r="F159" s="48"/>
      <c r="G159" s="27"/>
      <c r="H159" s="27"/>
    </row>
    <row r="160" spans="1:8">
      <c r="A160" s="53">
        <v>158</v>
      </c>
      <c r="B160" s="41"/>
      <c r="C160" s="27"/>
      <c r="D160" s="27"/>
      <c r="E160" s="20"/>
      <c r="F160" s="48"/>
      <c r="G160" s="27"/>
      <c r="H160" s="27"/>
    </row>
    <row r="161" spans="1:8">
      <c r="A161" s="53">
        <v>159</v>
      </c>
      <c r="B161" s="41"/>
      <c r="C161" s="27"/>
      <c r="D161" s="27"/>
      <c r="E161" s="20"/>
      <c r="F161" s="48"/>
      <c r="G161" s="27"/>
      <c r="H161" s="27"/>
    </row>
    <row r="162" spans="1:8">
      <c r="A162" s="53">
        <v>160</v>
      </c>
      <c r="B162" s="41"/>
      <c r="C162" s="27"/>
      <c r="D162" s="27"/>
      <c r="E162" s="20"/>
      <c r="F162" s="48"/>
      <c r="G162" s="27"/>
      <c r="H162" s="27"/>
    </row>
    <row r="163" spans="1:8">
      <c r="A163" s="53">
        <v>161</v>
      </c>
      <c r="B163" s="41"/>
      <c r="C163" s="27"/>
      <c r="D163" s="27"/>
      <c r="E163" s="20"/>
      <c r="F163" s="48"/>
      <c r="G163" s="27"/>
      <c r="H163" s="27"/>
    </row>
    <row r="164" spans="1:8">
      <c r="A164" s="53">
        <v>162</v>
      </c>
      <c r="B164" s="41"/>
      <c r="C164" s="27"/>
      <c r="D164" s="27"/>
      <c r="E164" s="20"/>
      <c r="F164" s="48"/>
      <c r="G164" s="27"/>
      <c r="H164" s="27"/>
    </row>
    <row r="165" spans="1:8">
      <c r="A165" s="53">
        <v>163</v>
      </c>
      <c r="B165" s="41"/>
      <c r="C165" s="27"/>
      <c r="D165" s="27"/>
      <c r="E165" s="20"/>
      <c r="F165" s="48"/>
      <c r="G165" s="27"/>
      <c r="H165" s="27"/>
    </row>
    <row r="166" spans="1:8">
      <c r="A166" s="53">
        <v>164</v>
      </c>
      <c r="B166" s="41"/>
      <c r="C166" s="27"/>
      <c r="D166" s="27"/>
      <c r="E166" s="20"/>
      <c r="F166" s="48"/>
      <c r="G166" s="27"/>
      <c r="H166" s="27"/>
    </row>
    <row r="167" spans="1:8">
      <c r="A167" s="53">
        <v>165</v>
      </c>
      <c r="B167" s="41"/>
      <c r="C167" s="27"/>
      <c r="D167" s="27"/>
      <c r="E167" s="20"/>
      <c r="F167" s="48"/>
      <c r="G167" s="27"/>
      <c r="H167" s="27"/>
    </row>
    <row r="168" spans="1:8">
      <c r="A168" s="53">
        <v>166</v>
      </c>
      <c r="B168" s="41"/>
      <c r="C168" s="27"/>
      <c r="D168" s="27"/>
      <c r="E168" s="20"/>
      <c r="F168" s="48"/>
      <c r="G168" s="27"/>
      <c r="H168" s="27"/>
    </row>
    <row r="169" spans="1:8">
      <c r="A169" s="53">
        <v>167</v>
      </c>
      <c r="B169" s="41"/>
      <c r="C169" s="27"/>
      <c r="D169" s="27"/>
      <c r="E169" s="20"/>
      <c r="F169" s="48"/>
      <c r="G169" s="27"/>
      <c r="H169" s="27"/>
    </row>
    <row r="170" spans="1:8">
      <c r="A170" s="53">
        <v>168</v>
      </c>
      <c r="B170" s="41"/>
      <c r="C170" s="27"/>
      <c r="D170" s="27"/>
      <c r="E170" s="20"/>
      <c r="F170" s="48"/>
      <c r="G170" s="27"/>
      <c r="H170" s="27"/>
    </row>
    <row r="171" spans="1:8">
      <c r="A171" s="53">
        <v>169</v>
      </c>
      <c r="B171" s="41"/>
      <c r="C171" s="27"/>
      <c r="D171" s="27"/>
      <c r="E171" s="20"/>
      <c r="F171" s="48"/>
      <c r="G171" s="27"/>
      <c r="H171" s="27"/>
    </row>
    <row r="172" spans="1:8">
      <c r="A172" s="53">
        <v>170</v>
      </c>
      <c r="B172" s="41"/>
      <c r="C172" s="27"/>
      <c r="D172" s="27"/>
      <c r="E172" s="20"/>
      <c r="F172" s="48"/>
      <c r="G172" s="27"/>
      <c r="H172" s="27"/>
    </row>
    <row r="173" spans="1:8">
      <c r="A173" s="53">
        <v>171</v>
      </c>
      <c r="B173" s="41"/>
      <c r="C173" s="27"/>
      <c r="D173" s="27"/>
      <c r="E173" s="20"/>
      <c r="F173" s="48"/>
      <c r="G173" s="27"/>
      <c r="H173" s="27"/>
    </row>
    <row r="174" spans="1:8">
      <c r="A174" s="53">
        <v>172</v>
      </c>
      <c r="B174" s="41"/>
      <c r="C174" s="27"/>
      <c r="D174" s="27"/>
      <c r="E174" s="20"/>
      <c r="F174" s="48"/>
      <c r="G174" s="27"/>
      <c r="H174" s="27"/>
    </row>
    <row r="175" spans="1:8">
      <c r="A175" s="53">
        <v>173</v>
      </c>
      <c r="B175" s="41"/>
      <c r="C175" s="27"/>
      <c r="D175" s="27"/>
      <c r="E175" s="20"/>
      <c r="F175" s="48"/>
      <c r="G175" s="27"/>
      <c r="H175" s="27"/>
    </row>
    <row r="176" spans="1:8">
      <c r="A176" s="53">
        <v>174</v>
      </c>
      <c r="B176" s="41"/>
      <c r="C176" s="27"/>
      <c r="D176" s="27"/>
      <c r="E176" s="20"/>
      <c r="F176" s="48"/>
      <c r="G176" s="27"/>
      <c r="H176" s="27"/>
    </row>
    <row r="177" spans="1:9">
      <c r="A177" s="53">
        <v>175</v>
      </c>
      <c r="B177" s="41"/>
      <c r="C177" s="27"/>
      <c r="D177" s="27"/>
      <c r="E177" s="20"/>
      <c r="F177" s="48"/>
      <c r="G177" s="27"/>
      <c r="H177" s="27"/>
    </row>
    <row r="178" spans="1:9">
      <c r="A178" s="53">
        <v>176</v>
      </c>
      <c r="B178" s="41"/>
      <c r="C178" s="27"/>
      <c r="D178" s="27"/>
      <c r="E178" s="20"/>
      <c r="F178" s="48"/>
      <c r="G178" s="27"/>
      <c r="H178" s="27"/>
    </row>
    <row r="179" spans="1:9">
      <c r="A179" s="53">
        <v>177</v>
      </c>
      <c r="B179" s="41"/>
      <c r="C179" s="27"/>
      <c r="D179" s="27"/>
      <c r="E179" s="20"/>
      <c r="F179" s="48"/>
      <c r="G179" s="27"/>
      <c r="H179" s="27"/>
    </row>
    <row r="180" spans="1:9">
      <c r="A180" s="53">
        <v>178</v>
      </c>
      <c r="B180" s="41"/>
      <c r="C180" s="27"/>
      <c r="D180" s="27"/>
      <c r="E180" s="20"/>
      <c r="F180" s="48"/>
      <c r="G180" s="27"/>
      <c r="H180" s="27"/>
    </row>
    <row r="181" spans="1:9">
      <c r="A181" s="53">
        <v>179</v>
      </c>
      <c r="B181" s="41"/>
      <c r="C181" s="27"/>
      <c r="D181" s="27"/>
      <c r="E181" s="20"/>
      <c r="F181" s="48"/>
      <c r="G181" s="27"/>
      <c r="H181" s="27"/>
    </row>
    <row r="182" spans="1:9">
      <c r="A182" s="53">
        <v>180</v>
      </c>
      <c r="B182" s="41"/>
      <c r="C182" s="27"/>
      <c r="D182" s="27"/>
      <c r="E182" s="20"/>
      <c r="F182" s="48"/>
      <c r="G182" s="27"/>
      <c r="H182" s="27"/>
    </row>
    <row r="183" spans="1:9">
      <c r="A183" s="53">
        <v>181</v>
      </c>
      <c r="B183" s="41"/>
      <c r="C183" s="27"/>
      <c r="D183" s="27"/>
      <c r="E183" s="20"/>
      <c r="F183" s="48"/>
      <c r="G183" s="27"/>
      <c r="H183" s="27"/>
    </row>
    <row r="184" spans="1:9">
      <c r="A184" s="53">
        <v>182</v>
      </c>
      <c r="B184" s="41"/>
      <c r="C184" s="27"/>
      <c r="D184" s="27"/>
      <c r="E184" s="20"/>
      <c r="F184" s="48"/>
      <c r="G184" s="27"/>
      <c r="H184" s="27"/>
    </row>
    <row r="185" spans="1:9">
      <c r="A185" s="53">
        <v>183</v>
      </c>
      <c r="B185" s="41"/>
      <c r="C185" s="27"/>
      <c r="D185" s="27"/>
      <c r="E185" s="20"/>
      <c r="F185" s="48"/>
      <c r="G185" s="27"/>
      <c r="H185" s="27"/>
    </row>
    <row r="186" spans="1:9">
      <c r="A186" s="53">
        <v>184</v>
      </c>
      <c r="B186" s="41"/>
      <c r="C186" s="27"/>
      <c r="D186" s="27"/>
      <c r="E186" s="20"/>
      <c r="F186" s="48"/>
      <c r="G186" s="27"/>
      <c r="H186" s="27"/>
    </row>
    <row r="187" spans="1:9">
      <c r="A187" s="53">
        <v>185</v>
      </c>
      <c r="B187" s="41"/>
      <c r="C187" s="27"/>
      <c r="D187" s="27"/>
      <c r="E187" s="20"/>
      <c r="F187" s="48"/>
      <c r="G187" s="27"/>
      <c r="H187" s="27"/>
    </row>
    <row r="188" spans="1:9">
      <c r="A188" s="53">
        <v>186</v>
      </c>
      <c r="B188" s="41"/>
      <c r="C188" s="27"/>
      <c r="D188" s="27"/>
      <c r="E188" s="20"/>
      <c r="F188" s="48"/>
      <c r="G188" s="27"/>
      <c r="H188" s="27"/>
    </row>
    <row r="189" spans="1:9">
      <c r="A189" s="53">
        <v>187</v>
      </c>
      <c r="B189" s="41"/>
      <c r="C189" s="27"/>
      <c r="D189" s="27"/>
      <c r="E189" s="20"/>
      <c r="F189" s="48"/>
      <c r="G189" s="27"/>
      <c r="H189" s="27"/>
      <c r="I189" s="32"/>
    </row>
    <row r="190" spans="1:9">
      <c r="A190" s="53">
        <v>188</v>
      </c>
      <c r="B190" s="41"/>
      <c r="C190" s="27"/>
      <c r="D190" s="27"/>
      <c r="E190" s="20"/>
      <c r="F190" s="49"/>
      <c r="G190" s="27"/>
      <c r="H190" s="27"/>
    </row>
    <row r="191" spans="1:9">
      <c r="A191" s="53">
        <v>189</v>
      </c>
      <c r="B191" s="41"/>
      <c r="C191" s="27"/>
      <c r="D191" s="27"/>
      <c r="E191" s="20"/>
      <c r="F191" s="49"/>
      <c r="G191" s="27"/>
      <c r="H191" s="27"/>
    </row>
    <row r="192" spans="1:9">
      <c r="A192" s="53">
        <v>190</v>
      </c>
      <c r="B192" s="19"/>
      <c r="C192" s="27"/>
      <c r="D192" s="27"/>
      <c r="E192" s="20"/>
      <c r="F192" s="49"/>
      <c r="G192" s="27"/>
      <c r="H192" s="27"/>
    </row>
    <row r="193" spans="1:9">
      <c r="A193" s="53">
        <v>191</v>
      </c>
      <c r="B193" s="41"/>
      <c r="C193" s="27"/>
      <c r="D193" s="27"/>
      <c r="E193" s="20"/>
      <c r="F193" s="49"/>
      <c r="G193" s="27"/>
      <c r="H193" s="27"/>
    </row>
    <row r="194" spans="1:9">
      <c r="A194" s="53">
        <v>192</v>
      </c>
      <c r="B194" s="41"/>
      <c r="C194" s="27"/>
      <c r="D194" s="27"/>
      <c r="E194" s="27"/>
      <c r="F194" s="49"/>
      <c r="G194" s="27"/>
      <c r="H194" s="27"/>
    </row>
    <row r="195" spans="1:9">
      <c r="A195" s="53">
        <v>193</v>
      </c>
      <c r="B195" s="41"/>
      <c r="C195" s="27"/>
      <c r="D195" s="27"/>
      <c r="E195" s="27"/>
      <c r="F195" s="49"/>
      <c r="G195" s="27"/>
      <c r="H195" s="27"/>
    </row>
    <row r="196" spans="1:9">
      <c r="A196" s="53">
        <v>194</v>
      </c>
      <c r="B196" s="41"/>
      <c r="C196" s="27"/>
      <c r="D196" s="27"/>
      <c r="E196" s="27"/>
      <c r="F196" s="49"/>
      <c r="G196" s="27"/>
      <c r="H196" s="27"/>
    </row>
    <row r="197" spans="1:9">
      <c r="A197" s="53">
        <v>195</v>
      </c>
      <c r="B197" s="41"/>
      <c r="C197" s="27"/>
      <c r="D197" s="27"/>
      <c r="E197" s="27"/>
      <c r="F197" s="49"/>
      <c r="G197" s="27"/>
      <c r="H197" s="27"/>
    </row>
    <row r="198" spans="1:9">
      <c r="A198" s="53">
        <v>196</v>
      </c>
      <c r="B198" s="41"/>
      <c r="C198" s="27"/>
      <c r="D198" s="27"/>
      <c r="E198" s="27"/>
      <c r="F198" s="49"/>
      <c r="G198" s="27"/>
      <c r="H198" s="27"/>
    </row>
    <row r="199" spans="1:9">
      <c r="A199" s="53">
        <v>197</v>
      </c>
      <c r="B199" s="41"/>
      <c r="C199" s="27"/>
      <c r="D199" s="27"/>
      <c r="E199" s="27"/>
      <c r="F199" s="49"/>
      <c r="G199" s="27"/>
      <c r="H199" s="27"/>
    </row>
    <row r="200" spans="1:9">
      <c r="A200" s="53">
        <v>198</v>
      </c>
      <c r="B200" s="41"/>
      <c r="C200" s="27"/>
      <c r="D200" s="27"/>
      <c r="E200" s="27"/>
      <c r="F200" s="49"/>
      <c r="G200" s="36"/>
      <c r="H200" s="36"/>
    </row>
    <row r="201" spans="1:9">
      <c r="A201" s="53">
        <v>199</v>
      </c>
      <c r="B201" s="41"/>
      <c r="C201" s="27"/>
      <c r="D201" s="27"/>
      <c r="E201" s="27"/>
      <c r="F201" s="49"/>
      <c r="G201" s="36"/>
      <c r="H201" s="36"/>
    </row>
    <row r="202" spans="1:9">
      <c r="A202" s="53">
        <v>200</v>
      </c>
      <c r="B202" s="41"/>
      <c r="C202" s="27"/>
      <c r="D202" s="27"/>
      <c r="E202" s="27"/>
      <c r="F202" s="49"/>
      <c r="G202" s="36"/>
      <c r="H202" s="36"/>
    </row>
    <row r="203" spans="1:9">
      <c r="A203" s="53">
        <v>201</v>
      </c>
      <c r="B203" s="41"/>
      <c r="C203" s="27"/>
      <c r="D203" s="27"/>
      <c r="E203" s="27"/>
      <c r="F203" s="49"/>
      <c r="G203" s="36"/>
      <c r="H203" s="36"/>
    </row>
    <row r="204" spans="1:9">
      <c r="A204" s="53">
        <v>202</v>
      </c>
      <c r="B204" s="41"/>
      <c r="C204" s="27"/>
      <c r="D204" s="27"/>
      <c r="E204" s="27"/>
      <c r="F204" s="49"/>
      <c r="G204" s="27"/>
      <c r="H204" s="36"/>
    </row>
    <row r="205" spans="1:9">
      <c r="A205" s="53">
        <v>203</v>
      </c>
      <c r="B205" s="41"/>
      <c r="C205" s="27"/>
      <c r="D205" s="27"/>
      <c r="E205" s="27"/>
      <c r="F205" s="49"/>
      <c r="G205" s="27"/>
      <c r="H205" s="36"/>
    </row>
    <row r="206" spans="1:9">
      <c r="A206" s="53">
        <v>204</v>
      </c>
      <c r="B206" s="41"/>
      <c r="C206" s="27"/>
      <c r="D206" s="27"/>
      <c r="E206" s="27"/>
      <c r="F206" s="49"/>
      <c r="G206" s="27"/>
      <c r="H206" s="36"/>
      <c r="I206" s="32"/>
    </row>
    <row r="207" spans="1:9">
      <c r="A207" s="53">
        <v>205</v>
      </c>
      <c r="B207" s="41"/>
      <c r="C207" s="27"/>
      <c r="D207" s="27"/>
      <c r="E207" s="27"/>
      <c r="F207" s="49"/>
      <c r="G207" s="27"/>
      <c r="H207" s="36"/>
    </row>
    <row r="208" spans="1:9">
      <c r="A208" s="53">
        <v>206</v>
      </c>
      <c r="B208" s="41"/>
      <c r="C208" s="27"/>
      <c r="D208" s="27"/>
      <c r="E208" s="27"/>
      <c r="F208" s="49"/>
      <c r="G208" s="27"/>
      <c r="H208" s="36"/>
    </row>
    <row r="209" spans="1:9">
      <c r="A209" s="53">
        <v>207</v>
      </c>
      <c r="B209" s="41"/>
      <c r="C209" s="27"/>
      <c r="D209" s="27"/>
      <c r="E209" s="27"/>
      <c r="F209" s="49"/>
      <c r="G209" s="27"/>
      <c r="H209" s="36"/>
    </row>
    <row r="210" spans="1:9">
      <c r="A210" s="53">
        <v>208</v>
      </c>
      <c r="B210" s="41"/>
      <c r="C210" s="27"/>
      <c r="D210" s="27"/>
      <c r="E210" s="27"/>
      <c r="F210" s="49"/>
      <c r="G210" s="27"/>
      <c r="H210" s="27"/>
    </row>
    <row r="211" spans="1:9">
      <c r="A211" s="53">
        <v>209</v>
      </c>
      <c r="B211" s="41"/>
      <c r="C211" s="27"/>
      <c r="D211" s="27"/>
      <c r="E211" s="27"/>
      <c r="F211" s="49"/>
      <c r="G211" s="27"/>
      <c r="H211" s="27"/>
    </row>
    <row r="212" spans="1:9">
      <c r="A212" s="53">
        <v>210</v>
      </c>
      <c r="B212" s="41"/>
      <c r="C212" s="27"/>
      <c r="D212" s="27"/>
      <c r="E212" s="27"/>
      <c r="F212" s="49"/>
      <c r="G212" s="27"/>
      <c r="H212" s="27"/>
    </row>
    <row r="213" spans="1:9">
      <c r="A213" s="53">
        <v>211</v>
      </c>
      <c r="B213" s="41"/>
      <c r="C213" s="27"/>
      <c r="D213" s="27"/>
      <c r="E213" s="27"/>
      <c r="F213" s="49"/>
      <c r="G213" s="27"/>
      <c r="H213" s="27"/>
    </row>
    <row r="214" spans="1:9">
      <c r="A214" s="53">
        <v>212</v>
      </c>
      <c r="B214" s="41"/>
      <c r="C214" s="27"/>
      <c r="D214" s="27"/>
      <c r="E214" s="27"/>
      <c r="F214" s="49"/>
      <c r="G214" s="27"/>
      <c r="H214" s="27"/>
    </row>
    <row r="215" spans="1:9">
      <c r="A215" s="53">
        <v>213</v>
      </c>
      <c r="B215" s="19"/>
      <c r="C215" s="27"/>
      <c r="D215" s="27"/>
      <c r="E215" s="27"/>
      <c r="F215" s="49"/>
      <c r="G215" s="27"/>
      <c r="H215" s="27"/>
    </row>
    <row r="216" spans="1:9">
      <c r="A216" s="53">
        <v>214</v>
      </c>
      <c r="B216" s="41"/>
      <c r="C216" s="27"/>
      <c r="D216" s="27"/>
      <c r="E216" s="27"/>
      <c r="F216" s="49"/>
      <c r="G216" s="27"/>
      <c r="H216" s="27"/>
    </row>
    <row r="217" spans="1:9">
      <c r="A217" s="53">
        <v>215</v>
      </c>
      <c r="B217" s="41"/>
      <c r="C217" s="27"/>
      <c r="D217" s="27"/>
      <c r="E217" s="27"/>
      <c r="F217" s="49"/>
      <c r="G217" s="27"/>
      <c r="H217" s="27"/>
    </row>
    <row r="218" spans="1:9">
      <c r="A218" s="53">
        <v>216</v>
      </c>
      <c r="B218" s="41"/>
      <c r="C218" s="27"/>
      <c r="D218" s="27"/>
      <c r="E218" s="27"/>
      <c r="F218" s="49"/>
      <c r="G218" s="27"/>
      <c r="H218" s="27"/>
    </row>
    <row r="219" spans="1:9">
      <c r="A219" s="53">
        <v>217</v>
      </c>
      <c r="B219" s="41"/>
      <c r="C219" s="27"/>
      <c r="D219" s="27"/>
      <c r="E219" s="27"/>
      <c r="F219" s="49"/>
      <c r="G219" s="27"/>
      <c r="H219" s="27"/>
    </row>
    <row r="220" spans="1:9">
      <c r="A220" s="53">
        <v>218</v>
      </c>
      <c r="B220" s="41"/>
      <c r="C220" s="27"/>
      <c r="D220" s="27"/>
      <c r="E220" s="27"/>
      <c r="F220" s="49"/>
      <c r="G220" s="27"/>
      <c r="H220" s="27"/>
    </row>
    <row r="221" spans="1:9">
      <c r="A221" s="53">
        <v>219</v>
      </c>
      <c r="B221" s="41"/>
      <c r="C221" s="27"/>
      <c r="D221" s="27"/>
      <c r="E221" s="27"/>
      <c r="F221" s="49"/>
      <c r="G221" s="27"/>
      <c r="H221" s="27"/>
    </row>
    <row r="222" spans="1:9">
      <c r="A222" s="53">
        <v>220</v>
      </c>
      <c r="B222" s="41"/>
      <c r="C222" s="27"/>
      <c r="D222" s="27"/>
      <c r="E222" s="27"/>
      <c r="F222" s="49"/>
      <c r="G222" s="27"/>
      <c r="H222" s="27"/>
      <c r="I222" s="32"/>
    </row>
    <row r="223" spans="1:9">
      <c r="A223" s="53">
        <v>221</v>
      </c>
      <c r="B223" s="41"/>
      <c r="C223" s="27"/>
      <c r="D223" s="27"/>
      <c r="E223" s="27"/>
      <c r="F223" s="49"/>
      <c r="G223" s="27"/>
      <c r="H223" s="27"/>
    </row>
    <row r="224" spans="1:9">
      <c r="A224" s="53">
        <v>222</v>
      </c>
      <c r="B224" s="41"/>
      <c r="C224" s="27"/>
      <c r="D224" s="27"/>
      <c r="E224" s="27"/>
      <c r="F224" s="49"/>
      <c r="G224" s="27"/>
      <c r="H224" s="27"/>
    </row>
    <row r="225" spans="1:9">
      <c r="A225" s="53">
        <v>223</v>
      </c>
      <c r="B225" s="41"/>
      <c r="C225" s="27"/>
      <c r="D225" s="27"/>
      <c r="E225" s="27"/>
      <c r="F225" s="49"/>
      <c r="G225" s="27"/>
      <c r="H225" s="27"/>
    </row>
    <row r="226" spans="1:9">
      <c r="A226" s="53">
        <v>224</v>
      </c>
      <c r="B226" s="41"/>
      <c r="C226" s="27"/>
      <c r="D226" s="27"/>
      <c r="E226" s="27"/>
      <c r="F226" s="49"/>
      <c r="G226" s="27"/>
      <c r="H226" s="27"/>
    </row>
    <row r="227" spans="1:9">
      <c r="A227" s="53">
        <v>225</v>
      </c>
      <c r="B227" s="41"/>
      <c r="C227" s="27"/>
      <c r="D227" s="27"/>
      <c r="E227" s="27"/>
      <c r="F227" s="49"/>
      <c r="G227" s="27"/>
      <c r="H227" s="27"/>
    </row>
    <row r="228" spans="1:9">
      <c r="A228" s="53">
        <v>226</v>
      </c>
      <c r="B228" s="41"/>
      <c r="C228" s="27"/>
      <c r="D228" s="27"/>
      <c r="E228" s="27"/>
      <c r="F228" s="49"/>
      <c r="G228" s="27"/>
      <c r="H228" s="27"/>
      <c r="I228" s="32"/>
    </row>
    <row r="229" spans="1:9">
      <c r="A229" s="53">
        <v>227</v>
      </c>
      <c r="B229" s="41"/>
      <c r="C229" s="27"/>
      <c r="D229" s="27"/>
      <c r="E229" s="27"/>
      <c r="F229" s="49"/>
      <c r="G229" s="27"/>
      <c r="H229" s="27"/>
    </row>
    <row r="230" spans="1:9">
      <c r="A230" s="53">
        <v>228</v>
      </c>
      <c r="B230" s="41"/>
      <c r="C230" s="27"/>
      <c r="D230" s="27"/>
      <c r="E230" s="27"/>
      <c r="F230" s="49"/>
      <c r="G230" s="27"/>
      <c r="H230" s="27"/>
    </row>
    <row r="231" spans="1:9">
      <c r="A231" s="53">
        <v>229</v>
      </c>
      <c r="B231" s="41"/>
      <c r="C231" s="27"/>
      <c r="D231" s="27"/>
      <c r="E231" s="27"/>
      <c r="F231" s="49"/>
      <c r="G231" s="27"/>
      <c r="H231" s="27"/>
      <c r="I231" s="32"/>
    </row>
    <row r="232" spans="1:9">
      <c r="A232" s="53">
        <v>230</v>
      </c>
      <c r="B232" s="41"/>
      <c r="C232" s="27"/>
      <c r="D232" s="27"/>
      <c r="E232" s="27"/>
      <c r="F232" s="49"/>
      <c r="G232" s="27"/>
      <c r="H232" s="27"/>
    </row>
    <row r="233" spans="1:9">
      <c r="A233" s="53">
        <v>231</v>
      </c>
      <c r="B233" s="41"/>
      <c r="C233" s="27"/>
      <c r="D233" s="27"/>
      <c r="E233" s="27"/>
      <c r="F233" s="49"/>
      <c r="G233" s="27"/>
      <c r="H233" s="27"/>
    </row>
    <row r="234" spans="1:9">
      <c r="A234" s="53">
        <v>232</v>
      </c>
      <c r="B234" s="41"/>
      <c r="C234" s="27"/>
      <c r="D234" s="27"/>
      <c r="E234" s="27"/>
      <c r="F234" s="49"/>
      <c r="G234" s="27"/>
      <c r="H234" s="27"/>
    </row>
    <row r="235" spans="1:9">
      <c r="A235" s="53">
        <v>233</v>
      </c>
      <c r="B235" s="41"/>
      <c r="C235" s="27"/>
      <c r="D235" s="27"/>
      <c r="E235" s="27"/>
      <c r="F235" s="50"/>
      <c r="G235" s="27"/>
      <c r="H235" s="27"/>
    </row>
    <row r="236" spans="1:9">
      <c r="A236" s="53">
        <v>234</v>
      </c>
      <c r="B236" s="41"/>
      <c r="C236" s="27"/>
      <c r="D236" s="27"/>
      <c r="E236" s="27"/>
      <c r="F236" s="50"/>
      <c r="G236" s="27"/>
      <c r="H236" s="27"/>
    </row>
    <row r="237" spans="1:9">
      <c r="A237" s="53">
        <v>235</v>
      </c>
      <c r="B237" s="41"/>
      <c r="C237" s="27"/>
      <c r="D237" s="27"/>
      <c r="E237" s="27"/>
      <c r="F237" s="50"/>
      <c r="G237" s="27"/>
      <c r="H237" s="27"/>
    </row>
    <row r="238" spans="1:9">
      <c r="A238" s="53">
        <v>236</v>
      </c>
      <c r="B238" s="41"/>
      <c r="C238" s="27"/>
      <c r="D238" s="27"/>
      <c r="E238" s="27"/>
      <c r="F238" s="50"/>
      <c r="G238" s="27"/>
      <c r="H238" s="27"/>
    </row>
    <row r="239" spans="1:9">
      <c r="A239" s="53">
        <v>237</v>
      </c>
      <c r="B239" s="41"/>
      <c r="C239" s="27"/>
      <c r="D239" s="27"/>
      <c r="E239" s="27"/>
      <c r="F239" s="50"/>
      <c r="G239" s="27"/>
      <c r="H239" s="27"/>
    </row>
    <row r="240" spans="1:9">
      <c r="A240" s="53">
        <v>238</v>
      </c>
      <c r="B240" s="41"/>
      <c r="C240" s="27"/>
      <c r="D240" s="27"/>
      <c r="E240" s="27"/>
      <c r="F240" s="50"/>
      <c r="G240" s="27"/>
      <c r="H240" s="27"/>
    </row>
    <row r="241" spans="1:9">
      <c r="A241" s="53">
        <v>239</v>
      </c>
      <c r="B241" s="41"/>
      <c r="C241" s="27"/>
      <c r="D241" s="27"/>
      <c r="E241" s="27"/>
      <c r="F241" s="50"/>
      <c r="G241" s="27"/>
      <c r="H241" s="27"/>
    </row>
    <row r="242" spans="1:9">
      <c r="A242" s="53">
        <v>240</v>
      </c>
      <c r="B242" s="41"/>
      <c r="C242" s="27"/>
      <c r="D242" s="27"/>
      <c r="E242" s="27"/>
      <c r="F242" s="50"/>
      <c r="G242" s="27"/>
      <c r="H242" s="27"/>
    </row>
    <row r="243" spans="1:9">
      <c r="A243" s="53">
        <v>241</v>
      </c>
      <c r="B243" s="41"/>
      <c r="C243" s="27"/>
      <c r="D243" s="27"/>
      <c r="E243" s="27"/>
      <c r="F243" s="50"/>
      <c r="G243" s="27"/>
      <c r="H243" s="27"/>
    </row>
    <row r="244" spans="1:9">
      <c r="A244" s="53">
        <v>242</v>
      </c>
      <c r="B244" s="41"/>
      <c r="C244" s="27"/>
      <c r="D244" s="27"/>
      <c r="E244" s="27"/>
      <c r="F244" s="50"/>
      <c r="G244" s="27"/>
      <c r="H244" s="27"/>
    </row>
    <row r="245" spans="1:9">
      <c r="A245" s="53">
        <v>243</v>
      </c>
      <c r="B245" s="41"/>
      <c r="C245" s="27"/>
      <c r="D245" s="27"/>
      <c r="E245" s="27"/>
      <c r="F245" s="50"/>
      <c r="G245" s="27"/>
      <c r="H245" s="27"/>
    </row>
    <row r="246" spans="1:9">
      <c r="A246" s="53">
        <v>244</v>
      </c>
      <c r="B246" s="41"/>
      <c r="C246" s="27"/>
      <c r="D246" s="27"/>
      <c r="E246" s="27"/>
      <c r="F246" s="50"/>
      <c r="G246" s="27"/>
      <c r="H246" s="27"/>
    </row>
    <row r="247" spans="1:9">
      <c r="A247" s="53">
        <v>245</v>
      </c>
      <c r="B247" s="41"/>
      <c r="C247" s="27"/>
      <c r="D247" s="27"/>
      <c r="E247" s="27"/>
      <c r="F247" s="50"/>
      <c r="G247" s="27"/>
      <c r="H247" s="27"/>
    </row>
    <row r="248" spans="1:9">
      <c r="A248" s="53">
        <v>246</v>
      </c>
      <c r="B248" s="41"/>
      <c r="C248" s="27"/>
      <c r="D248" s="27"/>
      <c r="E248" s="27"/>
      <c r="F248" s="50"/>
      <c r="G248" s="27"/>
      <c r="H248" s="27"/>
    </row>
    <row r="249" spans="1:9">
      <c r="A249" s="53">
        <v>247</v>
      </c>
      <c r="B249" s="41"/>
      <c r="C249" s="27"/>
      <c r="D249" s="27"/>
      <c r="E249" s="27"/>
      <c r="F249" s="50"/>
      <c r="G249" s="27"/>
      <c r="H249" s="27"/>
    </row>
    <row r="250" spans="1:9">
      <c r="A250" s="53">
        <v>248</v>
      </c>
      <c r="B250" s="41"/>
      <c r="C250" s="27"/>
      <c r="D250" s="27"/>
      <c r="E250" s="27"/>
      <c r="F250" s="50"/>
      <c r="G250" s="27"/>
      <c r="H250" s="27"/>
    </row>
    <row r="251" spans="1:9">
      <c r="A251" s="53">
        <v>249</v>
      </c>
      <c r="B251" s="41"/>
      <c r="C251" s="27"/>
      <c r="D251" s="27"/>
      <c r="E251" s="27"/>
      <c r="F251" s="50"/>
      <c r="G251" s="27"/>
      <c r="H251" s="27"/>
    </row>
    <row r="252" spans="1:9">
      <c r="A252" s="53">
        <v>250</v>
      </c>
      <c r="B252" s="41"/>
      <c r="C252" s="27"/>
      <c r="D252" s="27"/>
      <c r="E252" s="27"/>
      <c r="F252" s="50"/>
      <c r="G252" s="27"/>
      <c r="H252" s="27"/>
    </row>
    <row r="253" spans="1:9">
      <c r="A253" s="53">
        <v>251</v>
      </c>
      <c r="B253" s="41"/>
      <c r="C253" s="27"/>
      <c r="D253" s="27"/>
      <c r="E253" s="27"/>
      <c r="F253" s="50"/>
      <c r="G253" s="27"/>
      <c r="H253" s="27"/>
      <c r="I253" s="32"/>
    </row>
    <row r="254" spans="1:9">
      <c r="A254" s="53">
        <v>252</v>
      </c>
      <c r="B254" s="41"/>
      <c r="C254" s="27"/>
      <c r="D254" s="27"/>
      <c r="E254" s="27"/>
      <c r="F254" s="50"/>
      <c r="G254" s="27"/>
      <c r="H254" s="27"/>
    </row>
    <row r="255" spans="1:9">
      <c r="A255" s="53">
        <v>253</v>
      </c>
      <c r="B255" s="41"/>
      <c r="C255" s="27"/>
      <c r="D255" s="27"/>
      <c r="E255" s="27"/>
      <c r="F255" s="50"/>
      <c r="G255" s="27"/>
      <c r="H255" s="27"/>
    </row>
    <row r="256" spans="1:9">
      <c r="A256" s="53">
        <v>254</v>
      </c>
      <c r="B256" s="41"/>
      <c r="C256" s="27"/>
      <c r="D256" s="27"/>
      <c r="E256" s="27"/>
      <c r="F256" s="50"/>
      <c r="G256" s="27"/>
      <c r="H256" s="27"/>
    </row>
    <row r="257" spans="1:8">
      <c r="A257" s="53">
        <v>255</v>
      </c>
      <c r="B257" s="41"/>
      <c r="C257" s="27"/>
      <c r="D257" s="27"/>
      <c r="E257" s="27"/>
      <c r="F257" s="50"/>
      <c r="G257" s="27"/>
      <c r="H257" s="27"/>
    </row>
    <row r="258" spans="1:8">
      <c r="A258" s="53">
        <v>256</v>
      </c>
      <c r="B258" s="41"/>
      <c r="C258" s="27"/>
      <c r="D258" s="27"/>
      <c r="E258" s="27"/>
      <c r="F258" s="50"/>
      <c r="G258" s="27"/>
      <c r="H258" s="27"/>
    </row>
    <row r="259" spans="1:8">
      <c r="A259" s="53">
        <v>257</v>
      </c>
      <c r="B259" s="41"/>
      <c r="C259" s="27"/>
      <c r="D259" s="27"/>
      <c r="E259" s="27"/>
      <c r="F259" s="50"/>
      <c r="G259" s="27"/>
      <c r="H259" s="27"/>
    </row>
    <row r="260" spans="1:8">
      <c r="A260" s="53">
        <v>258</v>
      </c>
      <c r="B260" s="41"/>
      <c r="C260" s="27"/>
      <c r="D260" s="27"/>
      <c r="E260" s="27"/>
      <c r="F260" s="50"/>
      <c r="G260" s="27"/>
      <c r="H260" s="27"/>
    </row>
    <row r="261" spans="1:8">
      <c r="A261" s="53">
        <v>259</v>
      </c>
      <c r="B261" s="41"/>
      <c r="C261" s="27"/>
      <c r="D261" s="27"/>
      <c r="E261" s="27"/>
      <c r="F261" s="50"/>
      <c r="G261" s="27"/>
      <c r="H261" s="27"/>
    </row>
    <row r="262" spans="1:8">
      <c r="A262" s="53">
        <v>260</v>
      </c>
      <c r="B262" s="41"/>
      <c r="C262" s="27"/>
      <c r="D262" s="27"/>
      <c r="E262" s="27"/>
      <c r="F262" s="50"/>
      <c r="G262" s="27"/>
      <c r="H262" s="27"/>
    </row>
    <row r="263" spans="1:8">
      <c r="A263" s="53">
        <v>261</v>
      </c>
      <c r="B263" s="41"/>
      <c r="C263" s="27"/>
      <c r="D263" s="27"/>
      <c r="E263" s="27"/>
      <c r="F263" s="50"/>
      <c r="G263" s="27"/>
      <c r="H263" s="27"/>
    </row>
    <row r="264" spans="1:8">
      <c r="A264" s="53">
        <v>262</v>
      </c>
      <c r="B264" s="19"/>
      <c r="C264" s="27"/>
      <c r="D264" s="27"/>
      <c r="E264" s="27"/>
      <c r="F264" s="50"/>
      <c r="G264" s="27"/>
      <c r="H264" s="27"/>
    </row>
    <row r="265" spans="1:8">
      <c r="A265" s="53">
        <v>263</v>
      </c>
      <c r="B265" s="41"/>
      <c r="C265" s="27"/>
      <c r="D265" s="27"/>
      <c r="E265" s="27"/>
      <c r="F265" s="50"/>
      <c r="G265" s="27"/>
      <c r="H265" s="27"/>
    </row>
    <row r="266" spans="1:8">
      <c r="A266" s="53">
        <v>264</v>
      </c>
      <c r="B266" s="19"/>
      <c r="C266" s="27"/>
      <c r="D266" s="27"/>
      <c r="E266" s="27"/>
      <c r="F266" s="50"/>
      <c r="G266" s="27"/>
      <c r="H266" s="27"/>
    </row>
    <row r="267" spans="1:8">
      <c r="A267" s="53">
        <v>265</v>
      </c>
      <c r="B267" s="41"/>
      <c r="C267" s="27"/>
      <c r="D267" s="27"/>
      <c r="E267" s="27"/>
      <c r="F267" s="50"/>
      <c r="G267" s="27"/>
      <c r="H267" s="27"/>
    </row>
    <row r="268" spans="1:8">
      <c r="A268" s="53">
        <v>266</v>
      </c>
      <c r="B268" s="41"/>
      <c r="C268" s="27"/>
      <c r="D268" s="27"/>
      <c r="E268" s="27"/>
      <c r="F268" s="50"/>
      <c r="G268" s="27"/>
      <c r="H268" s="27"/>
    </row>
    <row r="269" spans="1:8">
      <c r="A269" s="53">
        <v>267</v>
      </c>
      <c r="B269" s="41"/>
      <c r="C269" s="27"/>
      <c r="D269" s="27"/>
      <c r="E269" s="27"/>
      <c r="F269" s="50"/>
      <c r="G269" s="27"/>
      <c r="H269" s="27"/>
    </row>
    <row r="270" spans="1:8">
      <c r="A270" s="53">
        <v>268</v>
      </c>
      <c r="B270" s="41"/>
      <c r="C270" s="27"/>
      <c r="D270" s="27"/>
      <c r="E270" s="27"/>
      <c r="F270" s="50"/>
      <c r="G270" s="27"/>
      <c r="H270" s="27"/>
    </row>
    <row r="271" spans="1:8">
      <c r="A271" s="53">
        <v>269</v>
      </c>
      <c r="B271" s="41"/>
      <c r="C271" s="27"/>
      <c r="D271" s="27"/>
      <c r="E271" s="27"/>
      <c r="F271" s="50"/>
      <c r="G271" s="27"/>
      <c r="H271" s="27"/>
    </row>
    <row r="272" spans="1:8">
      <c r="A272" s="53">
        <v>270</v>
      </c>
      <c r="B272" s="41"/>
      <c r="C272" s="27"/>
      <c r="D272" s="27"/>
      <c r="E272" s="27"/>
      <c r="F272" s="50"/>
      <c r="G272" s="27"/>
      <c r="H272" s="27"/>
    </row>
    <row r="273" spans="1:9">
      <c r="A273" s="53">
        <v>271</v>
      </c>
      <c r="B273" s="41"/>
      <c r="C273" s="27"/>
      <c r="D273" s="27"/>
      <c r="E273" s="27"/>
      <c r="F273" s="50"/>
      <c r="G273" s="27"/>
      <c r="H273" s="27"/>
    </row>
    <row r="274" spans="1:9">
      <c r="A274" s="53">
        <v>272</v>
      </c>
      <c r="B274" s="41"/>
      <c r="C274" s="27"/>
      <c r="D274" s="27"/>
      <c r="E274" s="27"/>
      <c r="F274" s="50"/>
      <c r="G274" s="27"/>
      <c r="H274" s="27"/>
    </row>
    <row r="275" spans="1:9">
      <c r="A275" s="53">
        <v>273</v>
      </c>
      <c r="B275" s="41"/>
      <c r="C275" s="27"/>
      <c r="D275" s="27"/>
      <c r="E275" s="27"/>
      <c r="F275" s="50"/>
      <c r="G275" s="27"/>
      <c r="H275" s="27"/>
    </row>
    <row r="276" spans="1:9">
      <c r="A276" s="53">
        <v>274</v>
      </c>
      <c r="B276" s="41"/>
      <c r="C276" s="27"/>
      <c r="D276" s="27"/>
      <c r="E276" s="27"/>
      <c r="F276" s="48"/>
      <c r="G276" s="27"/>
      <c r="H276" s="27"/>
    </row>
    <row r="277" spans="1:9">
      <c r="A277" s="53">
        <v>275</v>
      </c>
      <c r="B277" s="41"/>
      <c r="C277" s="27"/>
      <c r="D277" s="27"/>
      <c r="E277" s="27"/>
      <c r="F277" s="48"/>
      <c r="G277" s="27"/>
      <c r="H277" s="27"/>
    </row>
    <row r="278" spans="1:9">
      <c r="A278" s="53">
        <v>276</v>
      </c>
      <c r="B278" s="41"/>
      <c r="C278" s="27"/>
      <c r="D278" s="27"/>
      <c r="E278" s="27"/>
      <c r="F278" s="48"/>
      <c r="G278" s="27"/>
      <c r="H278" s="27"/>
    </row>
    <row r="279" spans="1:9">
      <c r="A279" s="53">
        <v>277</v>
      </c>
      <c r="B279" s="41"/>
      <c r="C279" s="27"/>
      <c r="D279" s="27"/>
      <c r="E279" s="27"/>
      <c r="F279" s="48"/>
      <c r="G279" s="27"/>
      <c r="H279" s="27"/>
      <c r="I279" s="32"/>
    </row>
    <row r="280" spans="1:9">
      <c r="A280" s="53">
        <v>278</v>
      </c>
      <c r="B280" s="41"/>
      <c r="C280" s="27"/>
      <c r="D280" s="27"/>
      <c r="E280" s="27"/>
      <c r="F280" s="48"/>
      <c r="G280" s="27"/>
      <c r="H280" s="27"/>
    </row>
    <row r="281" spans="1:9">
      <c r="A281" s="53">
        <v>279</v>
      </c>
      <c r="B281" s="41"/>
      <c r="C281" s="27"/>
      <c r="D281" s="27"/>
      <c r="E281" s="27"/>
      <c r="F281" s="48"/>
      <c r="G281" s="27"/>
      <c r="H281" s="27"/>
    </row>
    <row r="282" spans="1:9">
      <c r="A282" s="53">
        <v>280</v>
      </c>
      <c r="B282" s="41"/>
      <c r="C282" s="27"/>
      <c r="D282" s="27"/>
      <c r="E282" s="27"/>
      <c r="F282" s="48"/>
      <c r="G282" s="27"/>
      <c r="H282" s="27"/>
    </row>
    <row r="283" spans="1:9">
      <c r="A283" s="53">
        <v>281</v>
      </c>
      <c r="B283" s="41"/>
      <c r="C283" s="27"/>
      <c r="D283" s="27"/>
      <c r="E283" s="27"/>
      <c r="F283" s="48"/>
      <c r="G283" s="27"/>
      <c r="H283" s="27"/>
    </row>
    <row r="284" spans="1:9">
      <c r="A284" s="53">
        <v>282</v>
      </c>
      <c r="B284" s="41"/>
      <c r="C284" s="27"/>
      <c r="D284" s="27"/>
      <c r="E284" s="27"/>
      <c r="F284" s="48"/>
      <c r="G284" s="27"/>
      <c r="H284" s="27"/>
    </row>
    <row r="285" spans="1:9">
      <c r="A285" s="53">
        <v>283</v>
      </c>
      <c r="B285" s="41"/>
      <c r="C285" s="27"/>
      <c r="D285" s="27"/>
      <c r="E285" s="27"/>
      <c r="F285" s="48"/>
      <c r="G285" s="27"/>
      <c r="H285" s="27"/>
    </row>
    <row r="286" spans="1:9">
      <c r="A286" s="53">
        <v>284</v>
      </c>
      <c r="B286" s="41"/>
      <c r="C286" s="27"/>
      <c r="D286" s="27"/>
      <c r="E286" s="27"/>
      <c r="F286" s="48"/>
      <c r="G286" s="27"/>
      <c r="H286" s="27"/>
    </row>
    <row r="287" spans="1:9">
      <c r="A287" s="53">
        <v>285</v>
      </c>
      <c r="B287" s="41"/>
      <c r="C287" s="27"/>
      <c r="D287" s="27"/>
      <c r="E287" s="27"/>
      <c r="F287" s="48"/>
      <c r="G287" s="27"/>
      <c r="H287" s="27"/>
    </row>
    <row r="288" spans="1:9">
      <c r="A288" s="53">
        <v>286</v>
      </c>
      <c r="B288" s="41"/>
      <c r="C288" s="27"/>
      <c r="D288" s="27"/>
      <c r="E288" s="27"/>
      <c r="F288" s="48"/>
      <c r="G288" s="27"/>
      <c r="H288" s="27"/>
    </row>
    <row r="289" spans="1:8">
      <c r="A289" s="53">
        <v>287</v>
      </c>
      <c r="B289" s="41"/>
      <c r="C289" s="27"/>
      <c r="D289" s="27"/>
      <c r="E289" s="27"/>
      <c r="F289" s="48"/>
      <c r="G289" s="27"/>
      <c r="H289" s="27"/>
    </row>
    <row r="290" spans="1:8">
      <c r="A290" s="53">
        <v>288</v>
      </c>
      <c r="B290" s="41"/>
      <c r="C290" s="27"/>
      <c r="D290" s="27"/>
      <c r="E290" s="27"/>
      <c r="F290" s="48"/>
      <c r="G290" s="27"/>
      <c r="H290" s="27"/>
    </row>
    <row r="291" spans="1:8">
      <c r="A291" s="53">
        <v>289</v>
      </c>
      <c r="B291" s="41"/>
      <c r="C291" s="27"/>
      <c r="D291" s="27"/>
      <c r="E291" s="27"/>
      <c r="F291" s="48"/>
      <c r="G291" s="27"/>
      <c r="H291" s="27"/>
    </row>
    <row r="292" spans="1:8">
      <c r="A292" s="53">
        <v>290</v>
      </c>
      <c r="B292" s="41"/>
      <c r="C292" s="27"/>
      <c r="D292" s="27"/>
      <c r="E292" s="27"/>
      <c r="F292" s="48"/>
      <c r="G292" s="27"/>
      <c r="H292" s="27"/>
    </row>
    <row r="293" spans="1:8">
      <c r="A293" s="53">
        <v>291</v>
      </c>
      <c r="B293" s="41"/>
      <c r="C293" s="27"/>
      <c r="D293" s="27"/>
      <c r="E293" s="27"/>
      <c r="F293" s="48"/>
      <c r="G293" s="27"/>
      <c r="H293" s="27"/>
    </row>
    <row r="294" spans="1:8">
      <c r="A294" s="53">
        <v>292</v>
      </c>
      <c r="B294" s="41"/>
      <c r="C294" s="27"/>
      <c r="D294" s="27"/>
      <c r="E294" s="27"/>
      <c r="F294" s="48"/>
      <c r="G294" s="27"/>
      <c r="H294" s="27"/>
    </row>
    <row r="295" spans="1:8">
      <c r="A295" s="53">
        <v>293</v>
      </c>
      <c r="B295" s="41"/>
      <c r="C295" s="27"/>
      <c r="D295" s="27"/>
      <c r="E295" s="27"/>
      <c r="F295" s="48"/>
      <c r="G295" s="27"/>
      <c r="H295" s="27"/>
    </row>
    <row r="296" spans="1:8">
      <c r="A296" s="53">
        <v>294</v>
      </c>
      <c r="B296" s="41"/>
      <c r="C296" s="27"/>
      <c r="D296" s="27"/>
      <c r="E296" s="27"/>
      <c r="F296" s="48"/>
      <c r="G296" s="27"/>
      <c r="H296" s="27"/>
    </row>
    <row r="297" spans="1:8">
      <c r="A297" s="53">
        <v>295</v>
      </c>
      <c r="B297" s="41"/>
      <c r="C297" s="27"/>
      <c r="D297" s="27"/>
      <c r="E297" s="27"/>
      <c r="F297" s="48"/>
      <c r="G297" s="27"/>
      <c r="H297" s="27"/>
    </row>
    <row r="298" spans="1:8">
      <c r="A298" s="53">
        <v>296</v>
      </c>
      <c r="B298" s="41"/>
      <c r="C298" s="27"/>
      <c r="D298" s="27"/>
      <c r="E298" s="27"/>
      <c r="F298" s="48"/>
      <c r="G298" s="27"/>
      <c r="H298" s="27"/>
    </row>
    <row r="299" spans="1:8">
      <c r="A299" s="53">
        <v>297</v>
      </c>
      <c r="B299" s="41"/>
      <c r="C299" s="27"/>
      <c r="D299" s="27"/>
      <c r="E299" s="27"/>
      <c r="F299" s="48"/>
      <c r="G299" s="27"/>
      <c r="H299" s="27"/>
    </row>
    <row r="300" spans="1:8">
      <c r="A300" s="53">
        <v>298</v>
      </c>
      <c r="B300" s="41"/>
      <c r="C300" s="27"/>
      <c r="D300" s="27"/>
      <c r="E300" s="27"/>
      <c r="F300" s="48"/>
      <c r="G300" s="27"/>
      <c r="H300" s="27"/>
    </row>
    <row r="301" spans="1:8">
      <c r="A301" s="53">
        <v>299</v>
      </c>
      <c r="B301" s="41"/>
      <c r="C301" s="27"/>
      <c r="D301" s="27"/>
      <c r="E301" s="27"/>
      <c r="F301" s="48"/>
      <c r="G301" s="27"/>
      <c r="H301" s="27"/>
    </row>
    <row r="302" spans="1:8">
      <c r="A302" s="53">
        <v>300</v>
      </c>
      <c r="B302" s="41"/>
      <c r="C302" s="27"/>
      <c r="D302" s="27"/>
      <c r="E302" s="27"/>
      <c r="F302" s="48"/>
      <c r="G302" s="27"/>
      <c r="H302" s="27"/>
    </row>
    <row r="303" spans="1:8">
      <c r="A303" s="53">
        <v>301</v>
      </c>
      <c r="B303" s="41"/>
      <c r="C303" s="27"/>
      <c r="D303" s="27"/>
      <c r="E303" s="27"/>
      <c r="F303" s="48"/>
      <c r="G303" s="27"/>
      <c r="H303" s="27"/>
    </row>
    <row r="304" spans="1:8">
      <c r="A304" s="53">
        <v>302</v>
      </c>
      <c r="B304" s="41"/>
      <c r="C304" s="27"/>
      <c r="D304" s="27"/>
      <c r="E304" s="27"/>
      <c r="F304" s="48"/>
      <c r="G304" s="27"/>
      <c r="H304" s="27"/>
    </row>
    <row r="305" spans="1:8">
      <c r="A305" s="53">
        <v>303</v>
      </c>
      <c r="B305" s="41"/>
      <c r="C305" s="27"/>
      <c r="D305" s="27"/>
      <c r="E305" s="27"/>
      <c r="F305" s="48"/>
      <c r="G305" s="27"/>
      <c r="H305" s="27"/>
    </row>
    <row r="306" spans="1:8">
      <c r="A306" s="53">
        <v>304</v>
      </c>
      <c r="B306" s="41"/>
      <c r="C306" s="27"/>
      <c r="D306" s="27"/>
      <c r="E306" s="27"/>
      <c r="F306" s="48"/>
      <c r="G306" s="27"/>
      <c r="H306" s="27"/>
    </row>
    <row r="307" spans="1:8">
      <c r="A307" s="53">
        <v>305</v>
      </c>
      <c r="B307" s="41"/>
      <c r="C307" s="27"/>
      <c r="D307" s="27"/>
      <c r="E307" s="27"/>
      <c r="F307" s="48"/>
      <c r="G307" s="27"/>
      <c r="H307" s="27"/>
    </row>
    <row r="308" spans="1:8">
      <c r="A308" s="53">
        <v>306</v>
      </c>
      <c r="B308" s="41"/>
      <c r="C308" s="27"/>
      <c r="D308" s="27"/>
      <c r="E308" s="27"/>
      <c r="F308" s="48"/>
      <c r="G308" s="27"/>
      <c r="H308" s="27"/>
    </row>
    <row r="309" spans="1:8">
      <c r="A309" s="53">
        <v>307</v>
      </c>
      <c r="B309" s="41"/>
      <c r="C309" s="27"/>
      <c r="D309" s="27"/>
      <c r="E309" s="27"/>
      <c r="F309" s="48"/>
      <c r="G309" s="27"/>
      <c r="H309" s="27"/>
    </row>
    <row r="310" spans="1:8">
      <c r="A310" s="53">
        <v>308</v>
      </c>
      <c r="B310" s="41"/>
      <c r="C310" s="27"/>
      <c r="D310" s="27"/>
      <c r="E310" s="27"/>
      <c r="F310" s="48"/>
      <c r="G310" s="27"/>
      <c r="H310" s="27"/>
    </row>
    <row r="311" spans="1:8">
      <c r="A311" s="53">
        <v>309</v>
      </c>
      <c r="B311" s="41"/>
      <c r="C311" s="27"/>
      <c r="D311" s="27"/>
      <c r="E311" s="27"/>
      <c r="F311" s="48"/>
      <c r="G311" s="27"/>
      <c r="H311" s="27"/>
    </row>
    <row r="312" spans="1:8">
      <c r="A312" s="53">
        <v>310</v>
      </c>
      <c r="B312" s="41"/>
      <c r="C312" s="27"/>
      <c r="D312" s="27"/>
      <c r="E312" s="27"/>
      <c r="F312" s="48"/>
      <c r="G312" s="27"/>
      <c r="H312" s="27"/>
    </row>
    <row r="313" spans="1:8">
      <c r="A313" s="53">
        <v>311</v>
      </c>
      <c r="B313" s="41"/>
      <c r="C313" s="27"/>
      <c r="D313" s="27"/>
      <c r="E313" s="27"/>
      <c r="F313" s="48"/>
      <c r="G313" s="27"/>
      <c r="H313" s="27"/>
    </row>
    <row r="314" spans="1:8">
      <c r="A314" s="53">
        <v>312</v>
      </c>
      <c r="B314" s="41"/>
      <c r="C314" s="27"/>
      <c r="D314" s="27"/>
      <c r="E314" s="27"/>
      <c r="F314" s="48"/>
      <c r="G314" s="27"/>
      <c r="H314" s="27"/>
    </row>
    <row r="315" spans="1:8">
      <c r="A315" s="53">
        <v>313</v>
      </c>
      <c r="B315" s="41"/>
      <c r="C315" s="27"/>
      <c r="D315" s="27"/>
      <c r="E315" s="27"/>
      <c r="F315" s="48"/>
      <c r="G315" s="27"/>
      <c r="H315" s="27"/>
    </row>
    <row r="316" spans="1:8">
      <c r="A316" s="53">
        <v>314</v>
      </c>
      <c r="B316" s="41"/>
      <c r="C316" s="27"/>
      <c r="D316" s="27"/>
      <c r="E316" s="27"/>
      <c r="F316" s="48"/>
      <c r="G316" s="27"/>
      <c r="H316" s="27"/>
    </row>
    <row r="317" spans="1:8">
      <c r="A317" s="53">
        <v>315</v>
      </c>
      <c r="B317" s="41"/>
      <c r="C317" s="27"/>
      <c r="D317" s="27"/>
      <c r="E317" s="27"/>
      <c r="F317" s="48"/>
      <c r="G317" s="27"/>
      <c r="H317" s="27"/>
    </row>
    <row r="318" spans="1:8">
      <c r="A318" s="53">
        <v>316</v>
      </c>
      <c r="B318" s="41"/>
      <c r="C318" s="27"/>
      <c r="D318" s="27"/>
      <c r="E318" s="27"/>
      <c r="F318" s="48"/>
      <c r="G318" s="27"/>
      <c r="H318" s="27"/>
    </row>
    <row r="319" spans="1:8">
      <c r="A319" s="53">
        <v>317</v>
      </c>
      <c r="B319" s="41"/>
      <c r="C319" s="27"/>
      <c r="D319" s="27"/>
      <c r="E319" s="27"/>
      <c r="F319" s="48"/>
      <c r="G319" s="27"/>
      <c r="H319" s="27"/>
    </row>
    <row r="320" spans="1:8">
      <c r="A320" s="53">
        <v>318</v>
      </c>
      <c r="B320" s="41"/>
      <c r="C320" s="27"/>
      <c r="D320" s="27"/>
      <c r="E320" s="27"/>
      <c r="F320" s="48"/>
      <c r="G320" s="27"/>
      <c r="H320" s="27"/>
    </row>
    <row r="321" spans="1:9">
      <c r="A321" s="53">
        <v>319</v>
      </c>
      <c r="B321" s="41"/>
      <c r="C321" s="27"/>
      <c r="D321" s="27"/>
      <c r="E321" s="27"/>
      <c r="F321" s="48"/>
      <c r="G321" s="27"/>
      <c r="H321" s="27"/>
    </row>
    <row r="322" spans="1:9">
      <c r="A322" s="53">
        <v>320</v>
      </c>
      <c r="B322" s="41"/>
      <c r="C322" s="27"/>
      <c r="D322" s="27"/>
      <c r="E322" s="27"/>
      <c r="F322" s="48"/>
      <c r="G322" s="27"/>
      <c r="H322" s="27"/>
    </row>
    <row r="323" spans="1:9">
      <c r="A323" s="53">
        <v>321</v>
      </c>
      <c r="B323" s="41"/>
      <c r="C323" s="27"/>
      <c r="D323" s="27"/>
      <c r="E323" s="27"/>
      <c r="F323" s="48"/>
      <c r="G323" s="27"/>
      <c r="H323" s="27"/>
    </row>
    <row r="324" spans="1:9">
      <c r="A324" s="53">
        <v>322</v>
      </c>
      <c r="B324" s="41"/>
      <c r="C324" s="27"/>
      <c r="D324" s="27"/>
      <c r="E324" s="27"/>
      <c r="F324" s="48"/>
      <c r="G324" s="27"/>
      <c r="H324" s="27"/>
    </row>
    <row r="325" spans="1:9">
      <c r="A325" s="53">
        <v>323</v>
      </c>
      <c r="B325" s="41"/>
      <c r="C325" s="27"/>
      <c r="D325" s="27"/>
      <c r="E325" s="27"/>
      <c r="F325" s="48"/>
      <c r="G325" s="27"/>
      <c r="H325" s="27"/>
    </row>
    <row r="326" spans="1:9">
      <c r="A326" s="53">
        <v>324</v>
      </c>
      <c r="B326" s="41"/>
      <c r="C326" s="27"/>
      <c r="D326" s="27"/>
      <c r="E326" s="27"/>
      <c r="F326" s="48"/>
      <c r="G326" s="27"/>
      <c r="H326" s="27"/>
    </row>
    <row r="327" spans="1:9">
      <c r="A327" s="53">
        <v>325</v>
      </c>
      <c r="B327" s="41"/>
      <c r="C327" s="27"/>
      <c r="D327" s="27"/>
      <c r="E327" s="27"/>
      <c r="F327" s="48"/>
      <c r="G327" s="27"/>
      <c r="H327" s="27"/>
    </row>
    <row r="328" spans="1:9">
      <c r="A328" s="53">
        <v>326</v>
      </c>
      <c r="B328" s="41"/>
      <c r="C328" s="27"/>
      <c r="D328" s="27"/>
      <c r="E328" s="27"/>
      <c r="F328" s="48"/>
      <c r="G328" s="27"/>
      <c r="H328" s="27"/>
    </row>
    <row r="329" spans="1:9">
      <c r="A329" s="53">
        <v>327</v>
      </c>
      <c r="B329" s="41"/>
      <c r="C329" s="27"/>
      <c r="D329" s="27"/>
      <c r="E329" s="27"/>
      <c r="F329" s="48"/>
      <c r="G329" s="27"/>
      <c r="H329" s="27"/>
    </row>
    <row r="330" spans="1:9">
      <c r="A330" s="53">
        <v>328</v>
      </c>
      <c r="B330" s="41"/>
      <c r="C330" s="27"/>
      <c r="D330" s="27"/>
      <c r="E330" s="27"/>
      <c r="F330" s="48"/>
      <c r="G330" s="27"/>
      <c r="H330" s="27"/>
    </row>
    <row r="331" spans="1:9">
      <c r="A331" s="53">
        <v>329</v>
      </c>
      <c r="B331" s="41"/>
      <c r="C331" s="27"/>
      <c r="D331" s="27"/>
      <c r="E331" s="27"/>
      <c r="F331" s="48"/>
      <c r="G331" s="27"/>
      <c r="H331" s="27"/>
    </row>
    <row r="332" spans="1:9">
      <c r="A332" s="53">
        <v>330</v>
      </c>
      <c r="B332" s="41"/>
      <c r="C332" s="27"/>
      <c r="D332" s="27"/>
      <c r="E332" s="27"/>
      <c r="F332" s="48"/>
      <c r="G332" s="27"/>
      <c r="H332" s="27"/>
      <c r="I332" s="32"/>
    </row>
    <row r="333" spans="1:9">
      <c r="A333" s="53">
        <v>331</v>
      </c>
      <c r="B333" s="41"/>
      <c r="C333" s="27"/>
      <c r="D333" s="27"/>
      <c r="E333" s="27"/>
      <c r="F333" s="48"/>
      <c r="G333" s="27"/>
      <c r="H333" s="27"/>
    </row>
    <row r="334" spans="1:9">
      <c r="A334" s="53">
        <v>332</v>
      </c>
      <c r="B334" s="41"/>
      <c r="C334" s="27"/>
      <c r="D334" s="27"/>
      <c r="E334" s="27"/>
      <c r="F334" s="48"/>
      <c r="G334" s="27"/>
      <c r="H334" s="27"/>
    </row>
    <row r="335" spans="1:9">
      <c r="A335" s="53">
        <v>333</v>
      </c>
      <c r="B335" s="41"/>
      <c r="C335" s="27"/>
      <c r="D335" s="27"/>
      <c r="E335" s="27"/>
      <c r="F335" s="48"/>
      <c r="G335" s="27"/>
      <c r="H335" s="27"/>
    </row>
    <row r="336" spans="1:9">
      <c r="A336" s="53">
        <v>334</v>
      </c>
      <c r="B336" s="41"/>
      <c r="C336" s="27"/>
      <c r="D336" s="27"/>
      <c r="E336" s="27"/>
      <c r="F336" s="48"/>
      <c r="G336" s="27"/>
      <c r="H336" s="27"/>
    </row>
    <row r="337" spans="1:8">
      <c r="A337" s="53">
        <v>335</v>
      </c>
      <c r="B337" s="41"/>
      <c r="C337" s="27"/>
      <c r="D337" s="27"/>
      <c r="E337" s="27"/>
      <c r="F337" s="48"/>
      <c r="G337" s="27"/>
      <c r="H337" s="27"/>
    </row>
    <row r="338" spans="1:8">
      <c r="A338" s="53">
        <v>336</v>
      </c>
      <c r="B338" s="41"/>
      <c r="C338" s="27"/>
      <c r="D338" s="27"/>
      <c r="E338" s="27"/>
      <c r="F338" s="48"/>
      <c r="G338" s="27"/>
      <c r="H338" s="27"/>
    </row>
    <row r="339" spans="1:8">
      <c r="A339" s="53">
        <v>337</v>
      </c>
      <c r="B339" s="41"/>
      <c r="C339" s="27"/>
      <c r="D339" s="27"/>
      <c r="E339" s="27"/>
      <c r="F339" s="48"/>
      <c r="G339" s="27"/>
      <c r="H339" s="27"/>
    </row>
    <row r="340" spans="1:8">
      <c r="A340" s="53">
        <v>338</v>
      </c>
      <c r="B340" s="41"/>
      <c r="C340" s="27"/>
      <c r="D340" s="27"/>
      <c r="E340" s="27"/>
      <c r="F340" s="48"/>
      <c r="G340" s="27"/>
      <c r="H340" s="27"/>
    </row>
    <row r="341" spans="1:8">
      <c r="A341" s="53">
        <v>339</v>
      </c>
      <c r="B341" s="41"/>
      <c r="C341" s="27"/>
      <c r="D341" s="27"/>
      <c r="E341" s="27"/>
      <c r="F341" s="48"/>
      <c r="G341" s="27"/>
      <c r="H341" s="27"/>
    </row>
    <row r="342" spans="1:8">
      <c r="A342" s="53">
        <v>340</v>
      </c>
      <c r="B342" s="41"/>
      <c r="C342" s="27"/>
      <c r="D342" s="27"/>
      <c r="E342" s="27"/>
      <c r="F342" s="48"/>
      <c r="G342" s="27"/>
      <c r="H342" s="27"/>
    </row>
    <row r="343" spans="1:8">
      <c r="A343" s="53">
        <v>341</v>
      </c>
      <c r="B343" s="41"/>
      <c r="C343" s="27"/>
      <c r="D343" s="27"/>
      <c r="E343" s="27"/>
      <c r="F343" s="48"/>
      <c r="G343" s="27"/>
      <c r="H343" s="27"/>
    </row>
    <row r="344" spans="1:8">
      <c r="A344" s="53">
        <v>342</v>
      </c>
      <c r="B344" s="41"/>
      <c r="C344" s="27"/>
      <c r="D344" s="27"/>
      <c r="E344" s="27"/>
      <c r="F344" s="48"/>
      <c r="G344" s="27"/>
      <c r="H344" s="27"/>
    </row>
    <row r="345" spans="1:8">
      <c r="A345" s="53">
        <v>343</v>
      </c>
      <c r="B345" s="41"/>
      <c r="C345" s="27"/>
      <c r="D345" s="27"/>
      <c r="E345" s="27"/>
      <c r="F345" s="48"/>
      <c r="G345" s="27"/>
      <c r="H345" s="27"/>
    </row>
    <row r="346" spans="1:8">
      <c r="A346" s="53">
        <v>344</v>
      </c>
      <c r="B346" s="41"/>
      <c r="C346" s="27"/>
      <c r="D346" s="27"/>
      <c r="E346" s="27"/>
      <c r="F346" s="48"/>
      <c r="G346" s="27"/>
      <c r="H346" s="27"/>
    </row>
    <row r="347" spans="1:8">
      <c r="A347" s="53">
        <v>345</v>
      </c>
      <c r="B347" s="41"/>
      <c r="C347" s="27"/>
      <c r="D347" s="27"/>
      <c r="E347" s="27"/>
      <c r="F347" s="48"/>
      <c r="G347" s="27"/>
      <c r="H347" s="27"/>
    </row>
    <row r="348" spans="1:8">
      <c r="A348" s="53">
        <v>346</v>
      </c>
      <c r="B348" s="41"/>
      <c r="C348" s="27"/>
      <c r="D348" s="27"/>
      <c r="E348" s="27"/>
      <c r="F348" s="48"/>
      <c r="G348" s="27"/>
      <c r="H348" s="27"/>
    </row>
    <row r="349" spans="1:8">
      <c r="A349" s="53">
        <v>347</v>
      </c>
      <c r="B349" s="41"/>
      <c r="C349" s="27"/>
      <c r="D349" s="27"/>
      <c r="E349" s="27"/>
      <c r="F349" s="48"/>
      <c r="G349" s="27"/>
      <c r="H349" s="27"/>
    </row>
    <row r="350" spans="1:8">
      <c r="A350" s="53">
        <v>348</v>
      </c>
      <c r="B350" s="41"/>
      <c r="C350" s="27"/>
      <c r="D350" s="27"/>
      <c r="E350" s="27"/>
      <c r="F350" s="48"/>
      <c r="G350" s="27"/>
      <c r="H350" s="27"/>
    </row>
    <row r="351" spans="1:8">
      <c r="A351" s="53">
        <v>349</v>
      </c>
      <c r="B351" s="41"/>
      <c r="C351" s="27"/>
      <c r="D351" s="27"/>
      <c r="E351" s="27"/>
      <c r="F351" s="48"/>
      <c r="G351" s="27"/>
      <c r="H351" s="27"/>
    </row>
    <row r="352" spans="1:8">
      <c r="A352" s="53">
        <v>350</v>
      </c>
      <c r="B352" s="41"/>
      <c r="C352" s="27"/>
      <c r="D352" s="27"/>
      <c r="E352" s="27"/>
      <c r="F352" s="51"/>
      <c r="G352" s="27"/>
      <c r="H352" s="27"/>
    </row>
    <row r="353" spans="1:9">
      <c r="A353" s="53">
        <v>351</v>
      </c>
      <c r="B353" s="41"/>
      <c r="C353" s="27"/>
      <c r="D353" s="27"/>
      <c r="E353" s="27"/>
      <c r="F353" s="51"/>
      <c r="G353" s="27"/>
      <c r="H353" s="27"/>
    </row>
    <row r="354" spans="1:9">
      <c r="A354" s="53">
        <v>352</v>
      </c>
      <c r="B354" s="41"/>
      <c r="C354" s="27"/>
      <c r="D354" s="27"/>
      <c r="E354" s="27"/>
      <c r="F354" s="51"/>
      <c r="G354" s="27"/>
      <c r="H354" s="27"/>
    </row>
    <row r="355" spans="1:9">
      <c r="A355" s="53">
        <v>353</v>
      </c>
      <c r="B355" s="41"/>
      <c r="C355" s="27"/>
      <c r="D355" s="27"/>
      <c r="E355" s="27"/>
      <c r="F355" s="51"/>
      <c r="G355" s="27"/>
      <c r="H355" s="27"/>
    </row>
    <row r="356" spans="1:9">
      <c r="A356" s="53">
        <v>354</v>
      </c>
      <c r="B356" s="41"/>
      <c r="C356" s="27"/>
      <c r="D356" s="27"/>
      <c r="E356" s="27"/>
      <c r="F356" s="51"/>
      <c r="G356" s="27"/>
      <c r="H356" s="27"/>
    </row>
    <row r="357" spans="1:9">
      <c r="A357" s="53">
        <v>355</v>
      </c>
      <c r="B357" s="41"/>
      <c r="C357" s="27"/>
      <c r="D357" s="27"/>
      <c r="E357" s="27"/>
      <c r="F357" s="51"/>
      <c r="G357" s="27"/>
      <c r="H357" s="27"/>
    </row>
    <row r="358" spans="1:9">
      <c r="A358" s="53">
        <v>356</v>
      </c>
      <c r="B358" s="41"/>
      <c r="C358" s="27"/>
      <c r="D358" s="27"/>
      <c r="E358" s="27"/>
      <c r="F358" s="51"/>
      <c r="G358" s="27"/>
      <c r="H358" s="27"/>
    </row>
    <row r="359" spans="1:9">
      <c r="A359" s="53">
        <v>357</v>
      </c>
      <c r="B359" s="41"/>
      <c r="C359" s="27"/>
      <c r="D359" s="27"/>
      <c r="E359" s="27"/>
      <c r="F359" s="51"/>
      <c r="G359" s="27"/>
      <c r="H359" s="27"/>
    </row>
    <row r="360" spans="1:9">
      <c r="A360" s="53">
        <v>358</v>
      </c>
      <c r="B360" s="41"/>
      <c r="C360" s="27"/>
      <c r="D360" s="27"/>
      <c r="E360" s="27"/>
      <c r="F360" s="51"/>
      <c r="G360" s="27"/>
      <c r="H360" s="27"/>
    </row>
    <row r="361" spans="1:9">
      <c r="A361" s="53">
        <v>359</v>
      </c>
      <c r="B361" s="41"/>
      <c r="C361" s="27"/>
      <c r="D361" s="27"/>
      <c r="E361" s="27"/>
      <c r="F361" s="51"/>
      <c r="G361" s="27"/>
      <c r="H361" s="27"/>
    </row>
    <row r="362" spans="1:9">
      <c r="A362" s="53">
        <v>360</v>
      </c>
      <c r="B362" s="41"/>
      <c r="C362" s="27"/>
      <c r="D362" s="27"/>
      <c r="E362" s="27"/>
      <c r="F362" s="51"/>
      <c r="G362" s="27"/>
      <c r="H362" s="27"/>
    </row>
    <row r="363" spans="1:9">
      <c r="A363" s="53">
        <v>361</v>
      </c>
      <c r="B363" s="41"/>
      <c r="C363" s="27"/>
      <c r="D363" s="27"/>
      <c r="E363" s="27"/>
      <c r="F363" s="51"/>
      <c r="G363" s="27"/>
      <c r="H363" s="27"/>
    </row>
    <row r="364" spans="1:9">
      <c r="A364" s="53">
        <v>362</v>
      </c>
      <c r="B364" s="41"/>
      <c r="C364" s="27"/>
      <c r="D364" s="27"/>
      <c r="E364" s="27"/>
      <c r="F364" s="51"/>
      <c r="G364" s="27"/>
      <c r="H364" s="27"/>
      <c r="I364" s="32"/>
    </row>
    <row r="365" spans="1:9">
      <c r="A365" s="53">
        <v>363</v>
      </c>
      <c r="B365" s="41"/>
      <c r="C365" s="27"/>
      <c r="D365" s="27"/>
      <c r="E365" s="27"/>
      <c r="F365" s="51"/>
      <c r="G365" s="27"/>
      <c r="H365" s="27"/>
    </row>
    <row r="366" spans="1:9">
      <c r="A366" s="53">
        <v>364</v>
      </c>
      <c r="B366" s="41"/>
      <c r="C366" s="27"/>
      <c r="D366" s="27"/>
      <c r="E366" s="27"/>
      <c r="F366" s="51"/>
      <c r="G366" s="27"/>
      <c r="H366" s="27"/>
    </row>
    <row r="367" spans="1:9">
      <c r="A367" s="53">
        <v>365</v>
      </c>
      <c r="B367" s="41"/>
      <c r="C367" s="27"/>
      <c r="D367" s="27"/>
      <c r="E367" s="27"/>
      <c r="F367" s="51"/>
      <c r="G367" s="27"/>
      <c r="H367" s="27"/>
    </row>
    <row r="368" spans="1:9">
      <c r="A368" s="53">
        <v>366</v>
      </c>
      <c r="B368" s="41"/>
      <c r="C368" s="27"/>
      <c r="D368" s="27"/>
      <c r="E368" s="27"/>
      <c r="F368" s="51"/>
      <c r="G368" s="27"/>
      <c r="H368" s="27"/>
    </row>
    <row r="369" spans="1:8">
      <c r="A369" s="53">
        <v>367</v>
      </c>
      <c r="B369" s="41"/>
      <c r="C369" s="27"/>
      <c r="D369" s="27"/>
      <c r="E369" s="27"/>
      <c r="F369" s="51"/>
      <c r="G369" s="27"/>
      <c r="H369" s="27"/>
    </row>
    <row r="370" spans="1:8">
      <c r="A370" s="53">
        <v>368</v>
      </c>
      <c r="B370" s="41"/>
      <c r="C370" s="27"/>
      <c r="D370" s="27"/>
      <c r="E370" s="27"/>
      <c r="F370" s="51"/>
      <c r="G370" s="27"/>
      <c r="H370" s="27"/>
    </row>
    <row r="371" spans="1:8">
      <c r="A371" s="53">
        <v>369</v>
      </c>
      <c r="B371" s="41"/>
      <c r="C371" s="27"/>
      <c r="D371" s="27"/>
      <c r="E371" s="27"/>
      <c r="F371" s="51"/>
      <c r="G371" s="27"/>
      <c r="H371" s="27"/>
    </row>
    <row r="372" spans="1:8">
      <c r="A372" s="53">
        <v>370</v>
      </c>
      <c r="B372" s="41"/>
      <c r="C372" s="27"/>
      <c r="D372" s="27"/>
      <c r="E372" s="27"/>
      <c r="F372" s="52"/>
      <c r="G372" s="27"/>
      <c r="H372" s="27"/>
    </row>
    <row r="373" spans="1:8">
      <c r="A373" s="53">
        <v>371</v>
      </c>
      <c r="B373" s="41"/>
      <c r="C373" s="27"/>
      <c r="D373" s="27"/>
      <c r="E373" s="27"/>
      <c r="F373" s="52"/>
      <c r="G373" s="27"/>
      <c r="H373" s="27"/>
    </row>
    <row r="374" spans="1:8">
      <c r="A374" s="53">
        <v>372</v>
      </c>
      <c r="B374" s="41"/>
      <c r="C374" s="27"/>
      <c r="D374" s="27"/>
      <c r="E374" s="27"/>
      <c r="F374" s="52"/>
      <c r="G374" s="27"/>
      <c r="H374" s="27"/>
    </row>
    <row r="375" spans="1:8">
      <c r="A375" s="53">
        <v>373</v>
      </c>
      <c r="B375" s="41"/>
      <c r="C375" s="27"/>
      <c r="D375" s="27"/>
      <c r="E375" s="27"/>
      <c r="F375" s="52"/>
      <c r="G375" s="27"/>
      <c r="H375" s="27"/>
    </row>
    <row r="376" spans="1:8">
      <c r="A376" s="53">
        <v>374</v>
      </c>
      <c r="B376" s="41"/>
      <c r="C376" s="27"/>
      <c r="D376" s="27"/>
      <c r="E376" s="27"/>
      <c r="F376" s="52"/>
      <c r="G376" s="27"/>
      <c r="H376" s="27"/>
    </row>
    <row r="377" spans="1:8">
      <c r="A377" s="53">
        <v>375</v>
      </c>
      <c r="B377" s="41"/>
      <c r="C377" s="27"/>
      <c r="D377" s="27"/>
      <c r="E377" s="27"/>
      <c r="F377" s="52"/>
      <c r="G377" s="27"/>
      <c r="H377" s="27"/>
    </row>
    <row r="378" spans="1:8">
      <c r="A378" s="53">
        <v>376</v>
      </c>
      <c r="B378" s="41"/>
      <c r="C378" s="27"/>
      <c r="D378" s="27"/>
      <c r="E378" s="27"/>
      <c r="F378" s="52"/>
      <c r="G378" s="27"/>
      <c r="H378" s="27"/>
    </row>
    <row r="379" spans="1:8">
      <c r="A379" s="53">
        <v>377</v>
      </c>
      <c r="B379" s="41"/>
      <c r="C379" s="27"/>
      <c r="D379" s="27"/>
      <c r="E379" s="27"/>
      <c r="F379" s="52"/>
      <c r="G379" s="27"/>
      <c r="H379" s="27"/>
    </row>
    <row r="380" spans="1:8">
      <c r="A380" s="53">
        <v>378</v>
      </c>
      <c r="B380" s="41"/>
      <c r="C380" s="27"/>
      <c r="D380" s="27"/>
      <c r="E380" s="27"/>
      <c r="F380" s="52"/>
      <c r="G380" s="27"/>
      <c r="H380" s="27"/>
    </row>
    <row r="381" spans="1:8">
      <c r="A381" s="53">
        <v>379</v>
      </c>
      <c r="B381" s="41"/>
      <c r="C381" s="27"/>
      <c r="D381" s="27"/>
      <c r="E381" s="27"/>
      <c r="F381" s="52"/>
      <c r="G381" s="27"/>
      <c r="H381" s="27"/>
    </row>
    <row r="382" spans="1:8">
      <c r="A382" s="53">
        <v>380</v>
      </c>
      <c r="B382" s="41"/>
      <c r="C382" s="27"/>
      <c r="D382" s="27"/>
      <c r="E382" s="27"/>
      <c r="F382" s="52"/>
      <c r="G382" s="36"/>
      <c r="H382" s="36"/>
    </row>
    <row r="383" spans="1:8">
      <c r="A383" s="53">
        <v>381</v>
      </c>
      <c r="B383" s="41"/>
      <c r="C383" s="27"/>
      <c r="D383" s="27"/>
      <c r="E383" s="27"/>
      <c r="F383" s="52"/>
      <c r="G383" s="36"/>
      <c r="H383" s="36"/>
    </row>
    <row r="384" spans="1:8">
      <c r="A384" s="53">
        <v>382</v>
      </c>
      <c r="B384" s="41"/>
      <c r="C384" s="27"/>
      <c r="D384" s="27"/>
      <c r="E384" s="27"/>
      <c r="F384" s="52"/>
      <c r="G384" s="36"/>
      <c r="H384" s="36"/>
    </row>
    <row r="385" spans="1:9">
      <c r="A385" s="53">
        <v>383</v>
      </c>
      <c r="B385" s="41"/>
      <c r="C385" s="27"/>
      <c r="D385" s="27"/>
      <c r="E385" s="27"/>
      <c r="F385" s="52"/>
      <c r="G385" s="36"/>
      <c r="H385" s="36"/>
    </row>
    <row r="386" spans="1:9">
      <c r="A386" s="53">
        <v>384</v>
      </c>
      <c r="B386" s="41"/>
      <c r="C386" s="27"/>
      <c r="D386" s="27"/>
      <c r="E386" s="27"/>
      <c r="F386" s="52"/>
      <c r="G386" s="27"/>
      <c r="H386" s="27"/>
    </row>
    <row r="387" spans="1:9">
      <c r="A387" s="53">
        <v>385</v>
      </c>
      <c r="B387" s="41"/>
      <c r="C387" s="27"/>
      <c r="D387" s="27"/>
      <c r="E387" s="27"/>
      <c r="F387" s="52"/>
      <c r="G387" s="36"/>
      <c r="H387" s="36"/>
    </row>
    <row r="388" spans="1:9">
      <c r="A388" s="53">
        <v>386</v>
      </c>
      <c r="B388" s="41"/>
      <c r="C388" s="27"/>
      <c r="D388" s="27"/>
      <c r="E388" s="27"/>
      <c r="F388" s="52"/>
      <c r="G388" s="36"/>
      <c r="H388" s="36"/>
      <c r="I388" s="32"/>
    </row>
    <row r="389" spans="1:9">
      <c r="A389" s="53">
        <v>387</v>
      </c>
      <c r="B389" s="41"/>
      <c r="C389" s="27"/>
      <c r="D389" s="27"/>
      <c r="E389" s="27"/>
      <c r="F389" s="52"/>
      <c r="G389" s="36"/>
      <c r="H389" s="36"/>
    </row>
    <row r="390" spans="1:9">
      <c r="A390" s="53">
        <v>388</v>
      </c>
      <c r="B390" s="41"/>
      <c r="C390" s="27"/>
      <c r="D390" s="27"/>
      <c r="E390" s="27"/>
      <c r="F390" s="52"/>
      <c r="G390" s="36"/>
      <c r="H390" s="36"/>
    </row>
    <row r="391" spans="1:9">
      <c r="A391" s="53">
        <v>389</v>
      </c>
      <c r="B391" s="41"/>
      <c r="C391" s="27"/>
      <c r="D391" s="27"/>
      <c r="E391" s="27"/>
      <c r="F391" s="52"/>
      <c r="G391" s="36"/>
      <c r="H391" s="36"/>
    </row>
    <row r="392" spans="1:9">
      <c r="A392" s="53">
        <v>390</v>
      </c>
      <c r="B392" s="41"/>
      <c r="C392" s="27"/>
      <c r="D392" s="27"/>
      <c r="E392" s="27"/>
      <c r="F392" s="52"/>
      <c r="G392" s="36"/>
      <c r="H392" s="36"/>
    </row>
    <row r="393" spans="1:9">
      <c r="A393" s="53">
        <v>391</v>
      </c>
      <c r="B393" s="41"/>
      <c r="C393" s="27"/>
      <c r="D393" s="27"/>
      <c r="E393" s="27"/>
      <c r="F393" s="52"/>
      <c r="G393" s="36"/>
      <c r="H393" s="36"/>
      <c r="I393" s="32"/>
    </row>
    <row r="394" spans="1:9">
      <c r="A394" s="53">
        <v>392</v>
      </c>
      <c r="B394" s="41"/>
      <c r="C394" s="27"/>
      <c r="D394" s="27"/>
      <c r="E394" s="27"/>
      <c r="F394" s="52"/>
      <c r="G394" s="36"/>
      <c r="H394" s="36"/>
    </row>
    <row r="395" spans="1:9">
      <c r="A395" s="53">
        <v>393</v>
      </c>
      <c r="B395" s="41"/>
      <c r="C395" s="27"/>
      <c r="D395" s="27"/>
      <c r="E395" s="27"/>
      <c r="F395" s="52"/>
      <c r="G395" s="27"/>
      <c r="H395" s="27"/>
    </row>
    <row r="396" spans="1:9">
      <c r="A396" s="53">
        <v>394</v>
      </c>
      <c r="B396" s="41"/>
      <c r="C396" s="27"/>
      <c r="D396" s="27"/>
      <c r="E396" s="27"/>
      <c r="F396" s="52"/>
      <c r="G396" s="36"/>
      <c r="H396" s="36"/>
    </row>
    <row r="397" spans="1:9">
      <c r="A397" s="53">
        <v>395</v>
      </c>
      <c r="B397" s="41"/>
      <c r="C397" s="27"/>
      <c r="D397" s="27"/>
      <c r="E397" s="27"/>
      <c r="F397" s="52"/>
      <c r="G397" s="36"/>
      <c r="H397" s="36"/>
    </row>
    <row r="398" spans="1:9">
      <c r="A398" s="53">
        <v>396</v>
      </c>
      <c r="B398" s="41"/>
      <c r="C398" s="27"/>
      <c r="D398" s="27"/>
      <c r="E398" s="27"/>
      <c r="F398" s="52"/>
      <c r="G398" s="36"/>
      <c r="H398" s="36"/>
    </row>
    <row r="399" spans="1:9">
      <c r="A399" s="53">
        <v>397</v>
      </c>
      <c r="B399" s="41"/>
      <c r="C399" s="27"/>
      <c r="D399" s="27"/>
      <c r="E399" s="27"/>
      <c r="F399" s="52"/>
      <c r="G399" s="36"/>
      <c r="H399" s="36"/>
    </row>
    <row r="400" spans="1:9">
      <c r="A400" s="53">
        <v>398</v>
      </c>
      <c r="B400" s="41"/>
      <c r="C400" s="27"/>
      <c r="D400" s="27"/>
      <c r="E400" s="27"/>
      <c r="F400" s="52"/>
      <c r="G400" s="36"/>
      <c r="H400" s="36"/>
    </row>
    <row r="401" spans="1:9">
      <c r="A401" s="53">
        <v>399</v>
      </c>
      <c r="B401" s="41"/>
      <c r="C401" s="27"/>
      <c r="D401" s="27"/>
      <c r="E401" s="27"/>
      <c r="F401" s="52"/>
      <c r="G401" s="27"/>
      <c r="H401" s="36"/>
    </row>
    <row r="402" spans="1:9">
      <c r="A402" s="53">
        <v>400</v>
      </c>
      <c r="B402" s="41"/>
      <c r="C402" s="27"/>
      <c r="D402" s="27"/>
      <c r="E402" s="27"/>
      <c r="F402" s="48"/>
      <c r="G402" s="27"/>
      <c r="H402" s="27"/>
    </row>
    <row r="403" spans="1:9">
      <c r="A403" s="53">
        <v>401</v>
      </c>
      <c r="B403" s="41"/>
      <c r="C403" s="27"/>
      <c r="D403" s="27"/>
      <c r="E403" s="27"/>
      <c r="F403" s="48"/>
      <c r="G403" s="36"/>
      <c r="H403" s="36"/>
    </row>
    <row r="404" spans="1:9">
      <c r="A404" s="53">
        <v>402</v>
      </c>
      <c r="B404" s="41"/>
      <c r="C404" s="27"/>
      <c r="D404" s="27"/>
      <c r="E404" s="27"/>
      <c r="F404" s="48"/>
      <c r="G404" s="27"/>
      <c r="H404" s="27"/>
    </row>
    <row r="405" spans="1:9">
      <c r="A405" s="53">
        <v>403</v>
      </c>
      <c r="B405" s="41"/>
      <c r="C405" s="27"/>
      <c r="D405" s="27"/>
      <c r="E405" s="27"/>
      <c r="F405" s="48"/>
      <c r="G405" s="36"/>
      <c r="H405" s="36"/>
    </row>
    <row r="406" spans="1:9">
      <c r="A406" s="53">
        <v>404</v>
      </c>
      <c r="B406" s="41"/>
      <c r="C406" s="27"/>
      <c r="D406" s="27"/>
      <c r="E406" s="27"/>
      <c r="F406" s="48"/>
      <c r="G406" s="36"/>
      <c r="H406" s="36"/>
    </row>
    <row r="407" spans="1:9">
      <c r="A407" s="53">
        <v>405</v>
      </c>
      <c r="B407" s="41"/>
      <c r="C407" s="27"/>
      <c r="D407" s="27"/>
      <c r="E407" s="27"/>
      <c r="F407" s="48"/>
      <c r="G407" s="36"/>
      <c r="H407" s="36"/>
    </row>
    <row r="408" spans="1:9">
      <c r="A408" s="53">
        <v>406</v>
      </c>
      <c r="B408" s="41"/>
      <c r="C408" s="27"/>
      <c r="D408" s="27"/>
      <c r="E408" s="27"/>
      <c r="F408" s="44"/>
      <c r="G408" s="36"/>
      <c r="H408" s="36"/>
    </row>
    <row r="409" spans="1:9">
      <c r="A409" s="53">
        <v>407</v>
      </c>
      <c r="B409" s="41"/>
      <c r="C409" s="27"/>
      <c r="D409" s="27"/>
      <c r="E409" s="27"/>
      <c r="F409" s="44"/>
      <c r="G409" s="36"/>
      <c r="H409" s="36"/>
    </row>
    <row r="410" spans="1:9">
      <c r="A410" s="53">
        <v>408</v>
      </c>
      <c r="B410" s="41"/>
      <c r="C410" s="27"/>
      <c r="D410" s="27"/>
      <c r="E410" s="27"/>
      <c r="F410" s="44"/>
      <c r="G410" s="36"/>
      <c r="H410" s="36"/>
    </row>
    <row r="411" spans="1:9">
      <c r="A411" s="53">
        <v>409</v>
      </c>
      <c r="B411" s="41"/>
      <c r="C411" s="27"/>
      <c r="D411" s="27"/>
      <c r="E411" s="27"/>
      <c r="F411" s="44"/>
      <c r="G411" s="27"/>
      <c r="H411" s="27"/>
    </row>
    <row r="412" spans="1:9">
      <c r="A412" s="53">
        <v>410</v>
      </c>
      <c r="B412" s="41"/>
      <c r="C412" s="27"/>
      <c r="D412" s="27"/>
      <c r="E412" s="27"/>
      <c r="F412" s="44"/>
      <c r="G412" s="27"/>
      <c r="H412" s="27"/>
    </row>
    <row r="413" spans="1:9">
      <c r="A413" s="53">
        <v>411</v>
      </c>
      <c r="B413" s="41"/>
      <c r="C413" s="27"/>
      <c r="D413" s="27"/>
      <c r="E413" s="27"/>
      <c r="F413" s="44"/>
      <c r="G413" s="36"/>
      <c r="H413" s="36"/>
    </row>
    <row r="414" spans="1:9">
      <c r="A414" s="53">
        <v>412</v>
      </c>
      <c r="B414" s="41"/>
      <c r="C414" s="27"/>
      <c r="D414" s="27"/>
      <c r="E414" s="27"/>
      <c r="F414" s="44"/>
      <c r="G414" s="36"/>
      <c r="H414" s="36"/>
      <c r="I414" s="45"/>
    </row>
    <row r="415" spans="1:9">
      <c r="A415" s="53">
        <v>413</v>
      </c>
      <c r="B415" s="41"/>
      <c r="C415" s="27"/>
      <c r="D415" s="27"/>
      <c r="E415" s="27"/>
      <c r="F415" s="44"/>
      <c r="G415" s="36"/>
      <c r="H415" s="36"/>
    </row>
    <row r="416" spans="1:9">
      <c r="A416" s="53">
        <v>414</v>
      </c>
      <c r="B416" s="41"/>
      <c r="C416" s="27"/>
      <c r="D416" s="27"/>
      <c r="E416" s="27"/>
      <c r="F416" s="44"/>
      <c r="G416" s="36"/>
      <c r="H416" s="36"/>
    </row>
    <row r="417" spans="1:8">
      <c r="A417" s="18">
        <v>415</v>
      </c>
      <c r="B417" s="27"/>
      <c r="C417" s="27"/>
      <c r="D417" s="27"/>
      <c r="E417" s="27"/>
      <c r="F417" s="44"/>
      <c r="G417" s="36"/>
      <c r="H417" s="36"/>
    </row>
    <row r="418" spans="1:8">
      <c r="A418" s="18">
        <v>416</v>
      </c>
      <c r="B418" s="27"/>
      <c r="C418" s="27"/>
      <c r="D418" s="27"/>
      <c r="E418" s="27"/>
      <c r="F418" s="44"/>
      <c r="G418" s="36"/>
      <c r="H418" s="36"/>
    </row>
    <row r="419" spans="1:8">
      <c r="A419" s="18">
        <v>417</v>
      </c>
      <c r="B419" s="27"/>
      <c r="F419" s="43"/>
      <c r="G419" s="42"/>
      <c r="H419" s="36"/>
    </row>
    <row r="420" spans="1:8">
      <c r="A420" s="18">
        <v>418</v>
      </c>
      <c r="B420" s="27"/>
      <c r="C420" s="27"/>
      <c r="D420" s="27"/>
      <c r="E420" s="27"/>
      <c r="F420" s="44"/>
      <c r="G420" s="36"/>
      <c r="H420" s="36"/>
    </row>
    <row r="421" spans="1:8">
      <c r="A421" s="18">
        <v>419</v>
      </c>
      <c r="B421" s="27"/>
      <c r="F421" s="43"/>
      <c r="H421" s="36"/>
    </row>
    <row r="422" spans="1:8">
      <c r="A422" s="18">
        <v>420</v>
      </c>
      <c r="B422" s="27"/>
      <c r="F422" s="43"/>
      <c r="H422" s="27"/>
    </row>
    <row r="423" spans="1:8">
      <c r="A423" s="18">
        <v>421</v>
      </c>
      <c r="B423" s="27"/>
      <c r="F423" s="43"/>
      <c r="H423" s="36"/>
    </row>
    <row r="424" spans="1:8">
      <c r="A424" s="18">
        <v>422</v>
      </c>
      <c r="B424" s="27"/>
      <c r="F424" s="43"/>
      <c r="H424" s="36"/>
    </row>
    <row r="425" spans="1:8">
      <c r="A425" s="18">
        <v>423</v>
      </c>
      <c r="B425" s="27"/>
      <c r="C425" s="27"/>
      <c r="D425" s="27"/>
      <c r="E425" s="27"/>
      <c r="F425" s="44"/>
      <c r="G425" s="27"/>
      <c r="H425" s="36"/>
    </row>
    <row r="426" spans="1:8">
      <c r="A426" s="18">
        <v>424</v>
      </c>
      <c r="B426" s="27"/>
      <c r="F426" s="43"/>
      <c r="H426" s="36"/>
    </row>
    <row r="427" spans="1:8">
      <c r="A427" s="18">
        <v>425</v>
      </c>
      <c r="B427" s="27"/>
      <c r="F427" s="43"/>
      <c r="H427" s="36"/>
    </row>
    <row r="428" spans="1:8">
      <c r="A428" s="18">
        <v>426</v>
      </c>
      <c r="B428" s="27"/>
      <c r="F428" s="43"/>
      <c r="H428" s="36"/>
    </row>
    <row r="429" spans="1:8">
      <c r="A429" s="18">
        <v>427</v>
      </c>
      <c r="B429" s="27"/>
      <c r="F429" s="43"/>
      <c r="H429" s="36"/>
    </row>
    <row r="430" spans="1:8">
      <c r="A430" s="18">
        <v>428</v>
      </c>
      <c r="F430" s="43"/>
      <c r="H430" s="36"/>
    </row>
    <row r="431" spans="1:8">
      <c r="A431" s="18">
        <v>429</v>
      </c>
      <c r="B431" s="27"/>
      <c r="F431" s="43"/>
      <c r="H431" s="36"/>
    </row>
    <row r="432" spans="1:8">
      <c r="A432" s="18">
        <v>430</v>
      </c>
      <c r="B432" s="27"/>
      <c r="F432" s="43"/>
      <c r="H432" s="36"/>
    </row>
    <row r="433" spans="1:8">
      <c r="A433" s="18">
        <v>431</v>
      </c>
      <c r="B433" s="27"/>
      <c r="F433" s="43"/>
      <c r="H433" s="36"/>
    </row>
    <row r="434" spans="1:8">
      <c r="A434" s="18">
        <v>432</v>
      </c>
      <c r="B434" s="27"/>
      <c r="F434" s="43"/>
      <c r="H434" s="27"/>
    </row>
    <row r="435" spans="1:8">
      <c r="A435" s="18">
        <v>433</v>
      </c>
      <c r="B435" s="27"/>
      <c r="C435" s="27"/>
      <c r="D435" s="27"/>
      <c r="E435" s="27"/>
      <c r="F435" s="44"/>
      <c r="G435" s="27"/>
      <c r="H435" s="27"/>
    </row>
    <row r="436" spans="1:8">
      <c r="A436" s="18">
        <v>434</v>
      </c>
      <c r="B436" s="27"/>
      <c r="F436" s="43"/>
      <c r="H436" s="36"/>
    </row>
    <row r="437" spans="1:8">
      <c r="A437" s="18">
        <v>435</v>
      </c>
      <c r="F437" s="43"/>
      <c r="H437" s="36"/>
    </row>
    <row r="438" spans="1:8">
      <c r="A438" s="18">
        <v>436</v>
      </c>
      <c r="F438" s="43"/>
      <c r="H438" s="36"/>
    </row>
    <row r="439" spans="1:8">
      <c r="A439" s="18">
        <v>437</v>
      </c>
      <c r="F439" s="43"/>
      <c r="H439" s="36"/>
    </row>
    <row r="440" spans="1:8">
      <c r="A440" s="18">
        <v>438</v>
      </c>
      <c r="F440" s="43"/>
      <c r="H440" s="36"/>
    </row>
    <row r="441" spans="1:8">
      <c r="A441" s="18">
        <v>439</v>
      </c>
      <c r="F441" s="43"/>
      <c r="H441" s="36"/>
    </row>
    <row r="442" spans="1:8">
      <c r="A442" s="18">
        <v>440</v>
      </c>
      <c r="F442" s="43"/>
      <c r="H442" s="36"/>
    </row>
    <row r="443" spans="1:8">
      <c r="A443" s="18">
        <v>441</v>
      </c>
      <c r="F443" s="43"/>
    </row>
    <row r="444" spans="1:8">
      <c r="A444" s="18">
        <v>442</v>
      </c>
      <c r="F444" s="43"/>
      <c r="H444" s="36"/>
    </row>
    <row r="445" spans="1:8">
      <c r="A445" s="18">
        <v>443</v>
      </c>
      <c r="F445" s="43"/>
      <c r="H445" s="36"/>
    </row>
    <row r="446" spans="1:8">
      <c r="A446" s="18">
        <v>444</v>
      </c>
      <c r="F446" s="43"/>
      <c r="H446" s="36"/>
    </row>
    <row r="447" spans="1:8">
      <c r="A447" s="18">
        <v>445</v>
      </c>
      <c r="F447" s="43"/>
      <c r="H447" s="36"/>
    </row>
    <row r="448" spans="1:8">
      <c r="A448" s="18">
        <v>446</v>
      </c>
      <c r="F448" s="43"/>
    </row>
    <row r="449" spans="1:6">
      <c r="A449" s="18">
        <v>447</v>
      </c>
      <c r="F449" s="43"/>
    </row>
    <row r="450" spans="1:6">
      <c r="A450" s="18">
        <v>448</v>
      </c>
      <c r="F450" s="43"/>
    </row>
    <row r="451" spans="1:6">
      <c r="A451" s="18">
        <v>449</v>
      </c>
      <c r="F451" s="43"/>
    </row>
    <row r="452" spans="1:6">
      <c r="A452" s="18">
        <v>450</v>
      </c>
      <c r="F452" s="43"/>
    </row>
    <row r="453" spans="1:6">
      <c r="F453" s="43"/>
    </row>
    <row r="454" spans="1:6">
      <c r="F454" s="43"/>
    </row>
    <row r="455" spans="1:6">
      <c r="F455" s="43"/>
    </row>
    <row r="456" spans="1:6">
      <c r="F456" s="43"/>
    </row>
    <row r="457" spans="1:6">
      <c r="F457" s="43"/>
    </row>
    <row r="458" spans="1:6">
      <c r="F458" s="43"/>
    </row>
    <row r="459" spans="1:6">
      <c r="F459" s="43"/>
    </row>
    <row r="460" spans="1:6">
      <c r="F460" s="43"/>
    </row>
    <row r="461" spans="1:6">
      <c r="F461" s="43"/>
    </row>
    <row r="462" spans="1:6">
      <c r="F462" s="43"/>
    </row>
    <row r="463" spans="1:6">
      <c r="F463" s="43"/>
    </row>
    <row r="464" spans="1:6">
      <c r="F464" s="43"/>
    </row>
    <row r="465" spans="6:6">
      <c r="F465" s="43"/>
    </row>
    <row r="466" spans="6:6">
      <c r="F466" s="43"/>
    </row>
    <row r="467" spans="6:6">
      <c r="F467" s="43"/>
    </row>
    <row r="468" spans="6:6">
      <c r="F468" s="43"/>
    </row>
    <row r="469" spans="6:6">
      <c r="F469" s="43"/>
    </row>
    <row r="470" spans="6:6">
      <c r="F470" s="43"/>
    </row>
    <row r="471" spans="6:6">
      <c r="F471" s="43"/>
    </row>
    <row r="472" spans="6:6">
      <c r="F472" s="43"/>
    </row>
    <row r="473" spans="6:6">
      <c r="F473" s="43"/>
    </row>
    <row r="474" spans="6:6">
      <c r="F474" s="43"/>
    </row>
    <row r="475" spans="6:6">
      <c r="F475" s="43"/>
    </row>
    <row r="476" spans="6:6">
      <c r="F476" s="43"/>
    </row>
    <row r="477" spans="6:6">
      <c r="F477" s="43"/>
    </row>
    <row r="478" spans="6:6">
      <c r="F478" s="43"/>
    </row>
    <row r="479" spans="6:6">
      <c r="F479" s="43"/>
    </row>
    <row r="480" spans="6:6">
      <c r="F480" s="43"/>
    </row>
    <row r="481" spans="6:6">
      <c r="F481" s="43"/>
    </row>
    <row r="482" spans="6:6">
      <c r="F482" s="43"/>
    </row>
    <row r="483" spans="6:6">
      <c r="F483" s="43"/>
    </row>
    <row r="484" spans="6:6">
      <c r="F484" s="43"/>
    </row>
    <row r="485" spans="6:6">
      <c r="F485" s="43"/>
    </row>
    <row r="486" spans="6:6">
      <c r="F486" s="43"/>
    </row>
    <row r="487" spans="6:6">
      <c r="F487" s="43"/>
    </row>
    <row r="488" spans="6:6">
      <c r="F488" s="43"/>
    </row>
    <row r="489" spans="6:6">
      <c r="F489" s="43"/>
    </row>
    <row r="490" spans="6:6">
      <c r="F490" s="43"/>
    </row>
    <row r="491" spans="6:6">
      <c r="F491" s="43"/>
    </row>
    <row r="492" spans="6:6">
      <c r="F492" s="43"/>
    </row>
    <row r="493" spans="6:6">
      <c r="F493" s="43"/>
    </row>
    <row r="494" spans="6:6">
      <c r="F494" s="43"/>
    </row>
    <row r="495" spans="6:6">
      <c r="F495" s="43"/>
    </row>
    <row r="496" spans="6:6">
      <c r="F496" s="43"/>
    </row>
    <row r="497" spans="6:6">
      <c r="F497" s="43"/>
    </row>
    <row r="498" spans="6:6">
      <c r="F498" s="43"/>
    </row>
    <row r="499" spans="6:6">
      <c r="F499" s="43"/>
    </row>
    <row r="500" spans="6:6">
      <c r="F500" s="43"/>
    </row>
    <row r="501" spans="6:6">
      <c r="F501" s="43"/>
    </row>
    <row r="502" spans="6:6">
      <c r="F502" s="43"/>
    </row>
    <row r="503" spans="6:6">
      <c r="F503" s="43"/>
    </row>
    <row r="504" spans="6:6">
      <c r="F504" s="43"/>
    </row>
    <row r="505" spans="6:6">
      <c r="F505" s="43"/>
    </row>
    <row r="506" spans="6:6">
      <c r="F506" s="43"/>
    </row>
    <row r="507" spans="6:6">
      <c r="F507" s="43"/>
    </row>
    <row r="508" spans="6:6">
      <c r="F508" s="43"/>
    </row>
    <row r="509" spans="6:6">
      <c r="F509" s="43"/>
    </row>
    <row r="510" spans="6:6">
      <c r="F510" s="43"/>
    </row>
    <row r="511" spans="6:6">
      <c r="F511" s="43"/>
    </row>
    <row r="512" spans="6:6">
      <c r="F512" s="43"/>
    </row>
    <row r="513" spans="6:6">
      <c r="F513" s="43"/>
    </row>
    <row r="514" spans="6:6">
      <c r="F514" s="43"/>
    </row>
    <row r="515" spans="6:6">
      <c r="F515" s="43"/>
    </row>
    <row r="516" spans="6:6">
      <c r="F516" s="43"/>
    </row>
    <row r="517" spans="6:6">
      <c r="F517" s="43"/>
    </row>
    <row r="518" spans="6:6">
      <c r="F518" s="43"/>
    </row>
    <row r="519" spans="6:6">
      <c r="F519" s="43"/>
    </row>
    <row r="520" spans="6:6">
      <c r="F520" s="43"/>
    </row>
    <row r="521" spans="6:6">
      <c r="F521" s="43"/>
    </row>
    <row r="522" spans="6:6">
      <c r="F522" s="43"/>
    </row>
    <row r="523" spans="6:6">
      <c r="F523" s="43"/>
    </row>
    <row r="524" spans="6:6">
      <c r="F524" s="43"/>
    </row>
    <row r="525" spans="6:6">
      <c r="F525" s="43"/>
    </row>
    <row r="526" spans="6:6">
      <c r="F526" s="43"/>
    </row>
    <row r="527" spans="6:6">
      <c r="F527" s="43"/>
    </row>
    <row r="528" spans="6:6">
      <c r="F528" s="43"/>
    </row>
    <row r="529" spans="6:6">
      <c r="F529" s="43"/>
    </row>
    <row r="530" spans="6:6">
      <c r="F530" s="43"/>
    </row>
    <row r="531" spans="6:6">
      <c r="F531" s="43"/>
    </row>
    <row r="532" spans="6:6">
      <c r="F532" s="43"/>
    </row>
    <row r="533" spans="6:6">
      <c r="F533" s="43"/>
    </row>
    <row r="534" spans="6:6">
      <c r="F534" s="43"/>
    </row>
    <row r="535" spans="6:6">
      <c r="F535" s="43"/>
    </row>
    <row r="536" spans="6:6">
      <c r="F536" s="43"/>
    </row>
    <row r="537" spans="6:6">
      <c r="F537" s="43"/>
    </row>
    <row r="538" spans="6:6">
      <c r="F538" s="43"/>
    </row>
    <row r="539" spans="6:6">
      <c r="F539" s="43"/>
    </row>
    <row r="540" spans="6:6">
      <c r="F540" s="43"/>
    </row>
    <row r="541" spans="6:6">
      <c r="F541" s="43"/>
    </row>
    <row r="542" spans="6:6">
      <c r="F542" s="43"/>
    </row>
    <row r="543" spans="6:6">
      <c r="F543" s="43"/>
    </row>
    <row r="544" spans="6:6">
      <c r="F544" s="43"/>
    </row>
  </sheetData>
  <autoFilter ref="A2:H2">
    <sortState ref="A3:H452">
      <sortCondition ref="A2:A452"/>
    </sortState>
  </autoFilter>
  <conditionalFormatting sqref="G3:H17 G25:H37 G51:H125">
    <cfRule type="cellIs" dxfId="138" priority="280" operator="greaterThan">
      <formula>MOD(ROW(),2)=1</formula>
    </cfRule>
  </conditionalFormatting>
  <conditionalFormatting sqref="C153:C198 C200:C202 C204:C205 C207:C228 C230:C252 C254 C256:C263 C265:C402 C3:C17 C25:C35 C51:C151">
    <cfRule type="containsText" dxfId="137" priority="275" operator="containsText" text="1.5">
      <formula>NOT(ISERROR(SEARCH("1.5",C3)))</formula>
    </cfRule>
    <cfRule type="containsText" dxfId="136" priority="276" operator="containsText" text="1">
      <formula>NOT(ISERROR(SEARCH("1",C3)))</formula>
    </cfRule>
    <cfRule type="containsText" dxfId="135" priority="277" operator="containsText" text="0">
      <formula>NOT(ISERROR(SEARCH("0",C3)))</formula>
    </cfRule>
    <cfRule type="containsText" dxfId="134" priority="278" operator="containsText" text="3.5">
      <formula>NOT(ISERROR(SEARCH("3.5",C3)))</formula>
    </cfRule>
    <cfRule type="containsText" dxfId="133" priority="279" operator="containsText" text="4">
      <formula>NOT(ISERROR(SEARCH("4",C3)))</formula>
    </cfRule>
  </conditionalFormatting>
  <conditionalFormatting sqref="H126">
    <cfRule type="cellIs" dxfId="132" priority="274" operator="greaterThan">
      <formula>MOD(ROW(),2)=1</formula>
    </cfRule>
  </conditionalFormatting>
  <conditionalFormatting sqref="H127">
    <cfRule type="cellIs" dxfId="131" priority="273" operator="greaterThan">
      <formula>MOD(ROW(),2)=1</formula>
    </cfRule>
  </conditionalFormatting>
  <conditionalFormatting sqref="H129">
    <cfRule type="cellIs" dxfId="130" priority="272" operator="greaterThan">
      <formula>MOD(ROW(),2)=1</formula>
    </cfRule>
  </conditionalFormatting>
  <conditionalFormatting sqref="H130">
    <cfRule type="cellIs" dxfId="129" priority="271" operator="greaterThan">
      <formula>MOD(ROW(),2)=1</formula>
    </cfRule>
  </conditionalFormatting>
  <conditionalFormatting sqref="H131">
    <cfRule type="cellIs" dxfId="128" priority="270" operator="greaterThan">
      <formula>MOD(ROW(),2)=1</formula>
    </cfRule>
  </conditionalFormatting>
  <conditionalFormatting sqref="H132">
    <cfRule type="cellIs" dxfId="127" priority="269" operator="greaterThan">
      <formula>MOD(ROW(),2)=1</formula>
    </cfRule>
  </conditionalFormatting>
  <conditionalFormatting sqref="H133">
    <cfRule type="cellIs" dxfId="126" priority="268" operator="greaterThan">
      <formula>MOD(ROW(),2)=1</formula>
    </cfRule>
  </conditionalFormatting>
  <conditionalFormatting sqref="H134">
    <cfRule type="cellIs" dxfId="125" priority="267" operator="greaterThan">
      <formula>MOD(ROW(),2)=1</formula>
    </cfRule>
  </conditionalFormatting>
  <conditionalFormatting sqref="H135">
    <cfRule type="cellIs" dxfId="124" priority="266" operator="greaterThan">
      <formula>MOD(ROW(),2)=1</formula>
    </cfRule>
  </conditionalFormatting>
  <conditionalFormatting sqref="C152">
    <cfRule type="containsText" dxfId="123" priority="261" operator="containsText" text="1.5">
      <formula>NOT(ISERROR(SEARCH("1.5",C152)))</formula>
    </cfRule>
    <cfRule type="containsText" dxfId="122" priority="262" operator="containsText" text="1">
      <formula>NOT(ISERROR(SEARCH("1",C152)))</formula>
    </cfRule>
    <cfRule type="containsText" dxfId="121" priority="263" operator="containsText" text="0">
      <formula>NOT(ISERROR(SEARCH("0",C152)))</formula>
    </cfRule>
    <cfRule type="containsText" dxfId="120" priority="264" operator="containsText" text="3.5">
      <formula>NOT(ISERROR(SEARCH("3.5",C152)))</formula>
    </cfRule>
    <cfRule type="containsText" dxfId="119" priority="265" operator="containsText" text="4">
      <formula>NOT(ISERROR(SEARCH("4",C152)))</formula>
    </cfRule>
  </conditionalFormatting>
  <conditionalFormatting sqref="D3:D17 D200:D202 D204:D205 D207:D228 D230:D252 D254 D256:D263 D265:D410 D25:D37 D51:D198">
    <cfRule type="containsText" dxfId="118" priority="260" operator="containsText" text="Yes">
      <formula>NOT(ISERROR(SEARCH("Yes",D3)))</formula>
    </cfRule>
  </conditionalFormatting>
  <conditionalFormatting sqref="D199">
    <cfRule type="containsText" dxfId="117" priority="259" operator="containsText" text="Yes">
      <formula>NOT(ISERROR(SEARCH("Yes",D199)))</formula>
    </cfRule>
  </conditionalFormatting>
  <conditionalFormatting sqref="E202">
    <cfRule type="containsText" dxfId="116" priority="258" operator="containsText" text="Yes">
      <formula>NOT(ISERROR(SEARCH("Yes",E202)))</formula>
    </cfRule>
  </conditionalFormatting>
  <conditionalFormatting sqref="C203">
    <cfRule type="containsText" dxfId="115" priority="253" operator="containsText" text="1.5">
      <formula>NOT(ISERROR(SEARCH("1.5",C203)))</formula>
    </cfRule>
    <cfRule type="containsText" dxfId="114" priority="254" operator="containsText" text="1">
      <formula>NOT(ISERROR(SEARCH("1",C203)))</formula>
    </cfRule>
    <cfRule type="containsText" dxfId="113" priority="255" operator="containsText" text="0">
      <formula>NOT(ISERROR(SEARCH("0",C203)))</formula>
    </cfRule>
    <cfRule type="containsText" dxfId="112" priority="256" operator="containsText" text="3.5">
      <formula>NOT(ISERROR(SEARCH("3.5",C203)))</formula>
    </cfRule>
    <cfRule type="containsText" dxfId="111" priority="257" operator="containsText" text="4">
      <formula>NOT(ISERROR(SEARCH("4",C203)))</formula>
    </cfRule>
  </conditionalFormatting>
  <conditionalFormatting sqref="D203">
    <cfRule type="containsText" dxfId="110" priority="252" operator="containsText" text="Yes">
      <formula>NOT(ISERROR(SEARCH("Yes",D203)))</formula>
    </cfRule>
  </conditionalFormatting>
  <conditionalFormatting sqref="E203">
    <cfRule type="containsText" dxfId="109" priority="251" operator="containsText" text="Yes">
      <formula>NOT(ISERROR(SEARCH("Yes",E203)))</formula>
    </cfRule>
  </conditionalFormatting>
  <conditionalFormatting sqref="C206">
    <cfRule type="containsText" dxfId="108" priority="246" operator="containsText" text="1.5">
      <formula>NOT(ISERROR(SEARCH("1.5",C206)))</formula>
    </cfRule>
    <cfRule type="containsText" dxfId="107" priority="247" operator="containsText" text="1">
      <formula>NOT(ISERROR(SEARCH("1",C206)))</formula>
    </cfRule>
    <cfRule type="containsText" dxfId="106" priority="248" operator="containsText" text="0">
      <formula>NOT(ISERROR(SEARCH("0",C206)))</formula>
    </cfRule>
    <cfRule type="containsText" dxfId="105" priority="249" operator="containsText" text="3.5">
      <formula>NOT(ISERROR(SEARCH("3.5",C206)))</formula>
    </cfRule>
    <cfRule type="containsText" dxfId="104" priority="250" operator="containsText" text="4">
      <formula>NOT(ISERROR(SEARCH("4",C206)))</formula>
    </cfRule>
  </conditionalFormatting>
  <conditionalFormatting sqref="D206">
    <cfRule type="containsText" dxfId="103" priority="245" operator="containsText" text="Yes">
      <formula>NOT(ISERROR(SEARCH("Yes",D206)))</formula>
    </cfRule>
  </conditionalFormatting>
  <conditionalFormatting sqref="C229">
    <cfRule type="containsText" dxfId="102" priority="240" operator="containsText" text="1.5">
      <formula>NOT(ISERROR(SEARCH("1.5",C229)))</formula>
    </cfRule>
    <cfRule type="containsText" dxfId="101" priority="241" operator="containsText" text="1">
      <formula>NOT(ISERROR(SEARCH("1",C229)))</formula>
    </cfRule>
    <cfRule type="containsText" dxfId="100" priority="242" operator="containsText" text="0">
      <formula>NOT(ISERROR(SEARCH("0",C229)))</formula>
    </cfRule>
    <cfRule type="containsText" dxfId="99" priority="243" operator="containsText" text="3.5">
      <formula>NOT(ISERROR(SEARCH("3.5",C229)))</formula>
    </cfRule>
    <cfRule type="containsText" dxfId="98" priority="244" operator="containsText" text="4">
      <formula>NOT(ISERROR(SEARCH("4",C229)))</formula>
    </cfRule>
  </conditionalFormatting>
  <conditionalFormatting sqref="D229">
    <cfRule type="containsText" dxfId="97" priority="239" operator="containsText" text="Yes">
      <formula>NOT(ISERROR(SEARCH("Yes",D229)))</formula>
    </cfRule>
  </conditionalFormatting>
  <conditionalFormatting sqref="C253">
    <cfRule type="containsText" dxfId="96" priority="234" operator="containsText" text="1.5">
      <formula>NOT(ISERROR(SEARCH("1.5",C253)))</formula>
    </cfRule>
    <cfRule type="containsText" dxfId="95" priority="235" operator="containsText" text="1">
      <formula>NOT(ISERROR(SEARCH("1",C253)))</formula>
    </cfRule>
    <cfRule type="containsText" dxfId="94" priority="236" operator="containsText" text="0">
      <formula>NOT(ISERROR(SEARCH("0",C253)))</formula>
    </cfRule>
    <cfRule type="containsText" dxfId="93" priority="237" operator="containsText" text="3.5">
      <formula>NOT(ISERROR(SEARCH("3.5",C253)))</formula>
    </cfRule>
    <cfRule type="containsText" dxfId="92" priority="238" operator="containsText" text="4">
      <formula>NOT(ISERROR(SEARCH("4",C253)))</formula>
    </cfRule>
  </conditionalFormatting>
  <conditionalFormatting sqref="D253">
    <cfRule type="containsText" dxfId="91" priority="233" operator="containsText" text="Yes">
      <formula>NOT(ISERROR(SEARCH("Yes",D253)))</formula>
    </cfRule>
  </conditionalFormatting>
  <conditionalFormatting sqref="E254">
    <cfRule type="containsText" dxfId="90" priority="232" operator="containsText" text="Yes">
      <formula>NOT(ISERROR(SEARCH("Yes",E254)))</formula>
    </cfRule>
  </conditionalFormatting>
  <conditionalFormatting sqref="C264">
    <cfRule type="containsText" dxfId="89" priority="227" operator="containsText" text="1.5">
      <formula>NOT(ISERROR(SEARCH("1.5",C264)))</formula>
    </cfRule>
    <cfRule type="containsText" dxfId="88" priority="228" operator="containsText" text="1">
      <formula>NOT(ISERROR(SEARCH("1",C264)))</formula>
    </cfRule>
    <cfRule type="containsText" dxfId="87" priority="229" operator="containsText" text="0">
      <formula>NOT(ISERROR(SEARCH("0",C264)))</formula>
    </cfRule>
    <cfRule type="containsText" dxfId="86" priority="230" operator="containsText" text="3.5">
      <formula>NOT(ISERROR(SEARCH("3.5",C264)))</formula>
    </cfRule>
    <cfRule type="containsText" dxfId="85" priority="231" operator="containsText" text="4">
      <formula>NOT(ISERROR(SEARCH("4",C264)))</formula>
    </cfRule>
  </conditionalFormatting>
  <conditionalFormatting sqref="D264">
    <cfRule type="containsText" dxfId="84" priority="226" operator="containsText" text="Yes">
      <formula>NOT(ISERROR(SEARCH("Yes",D264)))</formula>
    </cfRule>
  </conditionalFormatting>
  <conditionalFormatting sqref="C255">
    <cfRule type="containsText" dxfId="83" priority="221" operator="containsText" text="1.5">
      <formula>NOT(ISERROR(SEARCH("1.5",C255)))</formula>
    </cfRule>
    <cfRule type="containsText" dxfId="82" priority="222" operator="containsText" text="1">
      <formula>NOT(ISERROR(SEARCH("1",C255)))</formula>
    </cfRule>
    <cfRule type="containsText" dxfId="81" priority="223" operator="containsText" text="0">
      <formula>NOT(ISERROR(SEARCH("0",C255)))</formula>
    </cfRule>
    <cfRule type="containsText" dxfId="80" priority="224" operator="containsText" text="3.5">
      <formula>NOT(ISERROR(SEARCH("3.5",C255)))</formula>
    </cfRule>
    <cfRule type="containsText" dxfId="79" priority="225" operator="containsText" text="4">
      <formula>NOT(ISERROR(SEARCH("4",C255)))</formula>
    </cfRule>
  </conditionalFormatting>
  <conditionalFormatting sqref="D255">
    <cfRule type="containsText" dxfId="78" priority="220" operator="containsText" text="Yes">
      <formula>NOT(ISERROR(SEARCH("Yes",D255)))</formula>
    </cfRule>
  </conditionalFormatting>
  <conditionalFormatting sqref="C404:C502">
    <cfRule type="containsText" dxfId="77" priority="218" operator="containsText" text="3.5">
      <formula>NOT(ISERROR(SEARCH("3.5",C404)))</formula>
    </cfRule>
    <cfRule type="containsText" dxfId="76" priority="219" operator="containsText" text="4">
      <formula>NOT(ISERROR(SEARCH("4",C404)))</formula>
    </cfRule>
  </conditionalFormatting>
  <conditionalFormatting sqref="K405">
    <cfRule type="containsText" dxfId="75" priority="217" operator="containsText" text="4">
      <formula>NOT(ISERROR(SEARCH("4",K405)))</formula>
    </cfRule>
  </conditionalFormatting>
  <conditionalFormatting sqref="D414:D502">
    <cfRule type="containsText" dxfId="74" priority="216" operator="containsText" text="Yes">
      <formula>NOT(ISERROR(SEARCH("Yes",D414)))</formula>
    </cfRule>
  </conditionalFormatting>
  <conditionalFormatting sqref="G18:H19">
    <cfRule type="cellIs" dxfId="73" priority="215" operator="greaterThan">
      <formula>MOD(ROW(),2)=1</formula>
    </cfRule>
  </conditionalFormatting>
  <conditionalFormatting sqref="C18:C19">
    <cfRule type="containsText" dxfId="72" priority="210" operator="containsText" text="1.5">
      <formula>NOT(ISERROR(SEARCH("1.5",C18)))</formula>
    </cfRule>
    <cfRule type="containsText" dxfId="71" priority="211" operator="containsText" text="1">
      <formula>NOT(ISERROR(SEARCH("1",C18)))</formula>
    </cfRule>
    <cfRule type="containsText" dxfId="70" priority="212" operator="containsText" text="0">
      <formula>NOT(ISERROR(SEARCH("0",C18)))</formula>
    </cfRule>
    <cfRule type="containsText" dxfId="69" priority="213" operator="containsText" text="3.5">
      <formula>NOT(ISERROR(SEARCH("3.5",C18)))</formula>
    </cfRule>
    <cfRule type="containsText" dxfId="68" priority="214" operator="containsText" text="4">
      <formula>NOT(ISERROR(SEARCH("4",C18)))</formula>
    </cfRule>
  </conditionalFormatting>
  <conditionalFormatting sqref="D18:D19">
    <cfRule type="containsText" dxfId="67" priority="209" operator="containsText" text="Yes">
      <formula>NOT(ISERROR(SEARCH("Yes",D18)))</formula>
    </cfRule>
  </conditionalFormatting>
  <conditionalFormatting sqref="C20">
    <cfRule type="containsText" dxfId="66" priority="204" operator="containsText" text="1.5">
      <formula>NOT(ISERROR(SEARCH("1.5",C20)))</formula>
    </cfRule>
    <cfRule type="containsText" dxfId="65" priority="205" operator="containsText" text="1">
      <formula>NOT(ISERROR(SEARCH("1",C20)))</formula>
    </cfRule>
    <cfRule type="containsText" dxfId="64" priority="206" operator="containsText" text="0">
      <formula>NOT(ISERROR(SEARCH("0",C20)))</formula>
    </cfRule>
    <cfRule type="containsText" dxfId="63" priority="207" operator="containsText" text="3.5">
      <formula>NOT(ISERROR(SEARCH("3.5",C20)))</formula>
    </cfRule>
    <cfRule type="containsText" dxfId="62" priority="208" operator="containsText" text="4">
      <formula>NOT(ISERROR(SEARCH("4",C20)))</formula>
    </cfRule>
  </conditionalFormatting>
  <conditionalFormatting sqref="G21:H21">
    <cfRule type="cellIs" dxfId="61" priority="203" operator="greaterThan">
      <formula>MOD(ROW(),2)=1</formula>
    </cfRule>
  </conditionalFormatting>
  <conditionalFormatting sqref="C21">
    <cfRule type="containsText" dxfId="60" priority="198" operator="containsText" text="1.5">
      <formula>NOT(ISERROR(SEARCH("1.5",C21)))</formula>
    </cfRule>
    <cfRule type="containsText" dxfId="59" priority="199" operator="containsText" text="1">
      <formula>NOT(ISERROR(SEARCH("1",C21)))</formula>
    </cfRule>
    <cfRule type="containsText" dxfId="58" priority="200" operator="containsText" text="0">
      <formula>NOT(ISERROR(SEARCH("0",C21)))</formula>
    </cfRule>
    <cfRule type="containsText" dxfId="57" priority="201" operator="containsText" text="3.5">
      <formula>NOT(ISERROR(SEARCH("3.5",C21)))</formula>
    </cfRule>
    <cfRule type="containsText" dxfId="56" priority="202" operator="containsText" text="4">
      <formula>NOT(ISERROR(SEARCH("4",C21)))</formula>
    </cfRule>
  </conditionalFormatting>
  <conditionalFormatting sqref="D21">
    <cfRule type="containsText" dxfId="55" priority="197" operator="containsText" text="Yes">
      <formula>NOT(ISERROR(SEARCH("Yes",D21)))</formula>
    </cfRule>
  </conditionalFormatting>
  <conditionalFormatting sqref="G22:H22">
    <cfRule type="cellIs" dxfId="54" priority="196" operator="greaterThan">
      <formula>MOD(ROW(),2)=1</formula>
    </cfRule>
  </conditionalFormatting>
  <conditionalFormatting sqref="C22">
    <cfRule type="containsText" dxfId="53" priority="191" operator="containsText" text="1.5">
      <formula>NOT(ISERROR(SEARCH("1.5",C22)))</formula>
    </cfRule>
    <cfRule type="containsText" dxfId="52" priority="192" operator="containsText" text="1">
      <formula>NOT(ISERROR(SEARCH("1",C22)))</formula>
    </cfRule>
    <cfRule type="containsText" dxfId="51" priority="193" operator="containsText" text="0">
      <formula>NOT(ISERROR(SEARCH("0",C22)))</formula>
    </cfRule>
    <cfRule type="containsText" dxfId="50" priority="194" operator="containsText" text="3.5">
      <formula>NOT(ISERROR(SEARCH("3.5",C22)))</formula>
    </cfRule>
    <cfRule type="containsText" dxfId="49" priority="195" operator="containsText" text="4">
      <formula>NOT(ISERROR(SEARCH("4",C22)))</formula>
    </cfRule>
  </conditionalFormatting>
  <conditionalFormatting sqref="D22">
    <cfRule type="containsText" dxfId="48" priority="190" operator="containsText" text="Yes">
      <formula>NOT(ISERROR(SEARCH("Yes",D22)))</formula>
    </cfRule>
  </conditionalFormatting>
  <conditionalFormatting sqref="G23:H23">
    <cfRule type="cellIs" dxfId="47" priority="189" operator="greaterThan">
      <formula>MOD(ROW(),2)=1</formula>
    </cfRule>
  </conditionalFormatting>
  <conditionalFormatting sqref="C23">
    <cfRule type="containsText" dxfId="46" priority="184" operator="containsText" text="1.5">
      <formula>NOT(ISERROR(SEARCH("1.5",C23)))</formula>
    </cfRule>
    <cfRule type="containsText" dxfId="45" priority="185" operator="containsText" text="1">
      <formula>NOT(ISERROR(SEARCH("1",C23)))</formula>
    </cfRule>
    <cfRule type="containsText" dxfId="44" priority="186" operator="containsText" text="0">
      <formula>NOT(ISERROR(SEARCH("0",C23)))</formula>
    </cfRule>
    <cfRule type="containsText" dxfId="43" priority="187" operator="containsText" text="3.5">
      <formula>NOT(ISERROR(SEARCH("3.5",C23)))</formula>
    </cfRule>
    <cfRule type="containsText" dxfId="42" priority="188" operator="containsText" text="4">
      <formula>NOT(ISERROR(SEARCH("4",C23)))</formula>
    </cfRule>
  </conditionalFormatting>
  <conditionalFormatting sqref="D23">
    <cfRule type="containsText" dxfId="41" priority="183" operator="containsText" text="Yes">
      <formula>NOT(ISERROR(SEARCH("Yes",D23)))</formula>
    </cfRule>
  </conditionalFormatting>
  <conditionalFormatting sqref="C24">
    <cfRule type="containsText" dxfId="40" priority="177" operator="containsText" text="1.5">
      <formula>NOT(ISERROR(SEARCH("1.5",C24)))</formula>
    </cfRule>
    <cfRule type="containsText" dxfId="39" priority="178" operator="containsText" text="1">
      <formula>NOT(ISERROR(SEARCH("1",C24)))</formula>
    </cfRule>
    <cfRule type="containsText" dxfId="38" priority="179" operator="containsText" text="0">
      <formula>NOT(ISERROR(SEARCH("0",C24)))</formula>
    </cfRule>
    <cfRule type="containsText" dxfId="37" priority="180" operator="containsText" text="3.5">
      <formula>NOT(ISERROR(SEARCH("3.5",C24)))</formula>
    </cfRule>
    <cfRule type="containsText" dxfId="36" priority="181" operator="containsText" text="4">
      <formula>NOT(ISERROR(SEARCH("4",C24)))</formula>
    </cfRule>
  </conditionalFormatting>
  <conditionalFormatting sqref="D24">
    <cfRule type="containsText" dxfId="35" priority="176" operator="containsText" text="Yes">
      <formula>NOT(ISERROR(SEARCH("Yes",D24)))</formula>
    </cfRule>
  </conditionalFormatting>
  <conditionalFormatting sqref="G24:H24">
    <cfRule type="cellIs" dxfId="34" priority="175" operator="greaterThan">
      <formula>MOD(ROW(),2)=1</formula>
    </cfRule>
  </conditionalFormatting>
  <conditionalFormatting sqref="C36">
    <cfRule type="containsText" dxfId="33" priority="100" operator="containsText" text="1.5">
      <formula>NOT(ISERROR(SEARCH("1.5",C36)))</formula>
    </cfRule>
    <cfRule type="containsText" dxfId="32" priority="101" operator="containsText" text="1">
      <formula>NOT(ISERROR(SEARCH("1",C36)))</formula>
    </cfRule>
    <cfRule type="containsText" dxfId="31" priority="102" operator="containsText" text="0">
      <formula>NOT(ISERROR(SEARCH("0",C36)))</formula>
    </cfRule>
    <cfRule type="containsText" dxfId="30" priority="103" operator="containsText" text="3.5">
      <formula>NOT(ISERROR(SEARCH("3.5",C36)))</formula>
    </cfRule>
    <cfRule type="containsText" dxfId="29" priority="104" operator="containsText" text="4">
      <formula>NOT(ISERROR(SEARCH("4",C36)))</formula>
    </cfRule>
  </conditionalFormatting>
  <conditionalFormatting sqref="C37">
    <cfRule type="containsText" dxfId="28" priority="25" operator="containsText" text="1.5">
      <formula>NOT(ISERROR(SEARCH("1.5",C37)))</formula>
    </cfRule>
    <cfRule type="containsText" dxfId="27" priority="26" operator="containsText" text="1">
      <formula>NOT(ISERROR(SEARCH("1",C37)))</formula>
    </cfRule>
    <cfRule type="containsText" dxfId="26" priority="27" operator="containsText" text="0">
      <formula>NOT(ISERROR(SEARCH("0",C37)))</formula>
    </cfRule>
    <cfRule type="containsText" dxfId="25" priority="28" operator="containsText" text="3.5">
      <formula>NOT(ISERROR(SEARCH("3.5",C37)))</formula>
    </cfRule>
    <cfRule type="containsText" dxfId="24" priority="29" operator="containsText" text="4">
      <formula>NOT(ISERROR(SEARCH("4",C37)))</formula>
    </cfRule>
  </conditionalFormatting>
  <conditionalFormatting sqref="C38:C40">
    <cfRule type="containsText" dxfId="23" priority="20" operator="containsText" text="1.5">
      <formula>NOT(ISERROR(SEARCH("1.5",C38)))</formula>
    </cfRule>
    <cfRule type="containsText" dxfId="22" priority="21" operator="containsText" text="1">
      <formula>NOT(ISERROR(SEARCH("1",C38)))</formula>
    </cfRule>
    <cfRule type="containsText" dxfId="21" priority="22" operator="containsText" text="0">
      <formula>NOT(ISERROR(SEARCH("0",C38)))</formula>
    </cfRule>
    <cfRule type="containsText" dxfId="20" priority="23" operator="containsText" text="3.5">
      <formula>NOT(ISERROR(SEARCH("3.5",C38)))</formula>
    </cfRule>
    <cfRule type="containsText" dxfId="19" priority="24" operator="containsText" text="4">
      <formula>NOT(ISERROR(SEARCH("4",C38)))</formula>
    </cfRule>
  </conditionalFormatting>
  <conditionalFormatting sqref="D38:D40">
    <cfRule type="containsText" dxfId="18" priority="19" operator="containsText" text="Yes">
      <formula>NOT(ISERROR(SEARCH("Yes",D38)))</formula>
    </cfRule>
  </conditionalFormatting>
  <conditionalFormatting sqref="C41">
    <cfRule type="containsText" dxfId="17" priority="14" operator="containsText" text="1.5">
      <formula>NOT(ISERROR(SEARCH("1.5",C41)))</formula>
    </cfRule>
    <cfRule type="containsText" dxfId="16" priority="15" operator="containsText" text="1">
      <formula>NOT(ISERROR(SEARCH("1",C41)))</formula>
    </cfRule>
    <cfRule type="containsText" dxfId="15" priority="16" operator="containsText" text="0">
      <formula>NOT(ISERROR(SEARCH("0",C41)))</formula>
    </cfRule>
    <cfRule type="containsText" dxfId="14" priority="17" operator="containsText" text="3.5">
      <formula>NOT(ISERROR(SEARCH("3.5",C41)))</formula>
    </cfRule>
    <cfRule type="containsText" dxfId="13" priority="18" operator="containsText" text="4">
      <formula>NOT(ISERROR(SEARCH("4",C41)))</formula>
    </cfRule>
  </conditionalFormatting>
  <conditionalFormatting sqref="D41">
    <cfRule type="containsText" dxfId="12" priority="13" operator="containsText" text="Yes">
      <formula>NOT(ISERROR(SEARCH("Yes",D41)))</formula>
    </cfRule>
  </conditionalFormatting>
  <conditionalFormatting sqref="C42:C45">
    <cfRule type="containsText" dxfId="11" priority="8" operator="containsText" text="1.5">
      <formula>NOT(ISERROR(SEARCH("1.5",C42)))</formula>
    </cfRule>
    <cfRule type="containsText" dxfId="10" priority="9" operator="containsText" text="1">
      <formula>NOT(ISERROR(SEARCH("1",C42)))</formula>
    </cfRule>
    <cfRule type="containsText" dxfId="9" priority="10" operator="containsText" text="0">
      <formula>NOT(ISERROR(SEARCH("0",C42)))</formula>
    </cfRule>
    <cfRule type="containsText" dxfId="8" priority="11" operator="containsText" text="3.5">
      <formula>NOT(ISERROR(SEARCH("3.5",C42)))</formula>
    </cfRule>
    <cfRule type="containsText" dxfId="7" priority="12" operator="containsText" text="4">
      <formula>NOT(ISERROR(SEARCH("4",C42)))</formula>
    </cfRule>
  </conditionalFormatting>
  <conditionalFormatting sqref="D42:D45">
    <cfRule type="containsText" dxfId="6" priority="7" operator="containsText" text="Yes">
      <formula>NOT(ISERROR(SEARCH("Yes",D42)))</formula>
    </cfRule>
  </conditionalFormatting>
  <conditionalFormatting sqref="C46:C50">
    <cfRule type="containsText" dxfId="5" priority="2" operator="containsText" text="1.5">
      <formula>NOT(ISERROR(SEARCH("1.5",C46)))</formula>
    </cfRule>
    <cfRule type="containsText" dxfId="4" priority="3" operator="containsText" text="1">
      <formula>NOT(ISERROR(SEARCH("1",C46)))</formula>
    </cfRule>
    <cfRule type="containsText" dxfId="3" priority="4" operator="containsText" text="0">
      <formula>NOT(ISERROR(SEARCH("0",C46)))</formula>
    </cfRule>
    <cfRule type="containsText" dxfId="2" priority="5" operator="containsText" text="3.5">
      <formula>NOT(ISERROR(SEARCH("3.5",C46)))</formula>
    </cfRule>
    <cfRule type="containsText" dxfId="1" priority="6" operator="containsText" text="4">
      <formula>NOT(ISERROR(SEARCH("4",C46)))</formula>
    </cfRule>
  </conditionalFormatting>
  <conditionalFormatting sqref="D46:D50">
    <cfRule type="containsText" dxfId="0" priority="1" operator="containsText" text="Yes">
      <formula>NOT(ISERROR(SEARCH("Yes",D46)))</formula>
    </cfRule>
  </conditionalFormatting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"/>
  <sheetData/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Now Showing</vt:lpstr>
      <vt:lpstr>Master List</vt:lpstr>
      <vt:lpstr>Elke's List</vt:lpstr>
      <vt:lpstr>Best Films By Year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Ragnar Karlsson</dc:creator>
  <cp:lastModifiedBy>Ragnar Karlsson</cp:lastModifiedBy>
  <dcterms:created xsi:type="dcterms:W3CDTF">2014-01-01T06:37:52Z</dcterms:created>
  <dcterms:modified xsi:type="dcterms:W3CDTF">2014-09-09T23:59:25Z</dcterms:modified>
</cp:coreProperties>
</file>